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P:\Horák\SOUTĚŽ_Rekonstrukce ŽST. Brno - Královo Pole_PDPS konečná\Dotazy uchazečů\Odpověď_02\"/>
    </mc:Choice>
  </mc:AlternateContent>
  <bookViews>
    <workbookView xWindow="0" yWindow="0" windowWidth="18435" windowHeight="12240"/>
  </bookViews>
  <sheets>
    <sheet name="D.2.1.2_SO 04-16-0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55" i="1" l="1"/>
  <c r="O155" i="1" s="1"/>
  <c r="I151" i="1"/>
  <c r="Q142" i="1" s="1"/>
  <c r="I142" i="1" s="1"/>
  <c r="I147" i="1"/>
  <c r="O147" i="1" s="1"/>
  <c r="I143" i="1"/>
  <c r="O143" i="1" s="1"/>
  <c r="I138" i="1"/>
  <c r="O138" i="1" s="1"/>
  <c r="I134" i="1"/>
  <c r="O134" i="1" s="1"/>
  <c r="I130" i="1"/>
  <c r="O130" i="1" s="1"/>
  <c r="I126" i="1"/>
  <c r="O126" i="1" s="1"/>
  <c r="I121" i="1"/>
  <c r="O121" i="1" s="1"/>
  <c r="R120" i="1" s="1"/>
  <c r="O120" i="1" s="1"/>
  <c r="I116" i="1"/>
  <c r="O116" i="1" s="1"/>
  <c r="R115" i="1" s="1"/>
  <c r="O115" i="1" s="1"/>
  <c r="Q115" i="1"/>
  <c r="I115" i="1" s="1"/>
  <c r="I111" i="1"/>
  <c r="O111" i="1" s="1"/>
  <c r="O107" i="1"/>
  <c r="I107" i="1"/>
  <c r="I103" i="1"/>
  <c r="O103" i="1" s="1"/>
  <c r="I99" i="1"/>
  <c r="O99" i="1" s="1"/>
  <c r="I95" i="1"/>
  <c r="O95" i="1" s="1"/>
  <c r="I91" i="1"/>
  <c r="O91" i="1" s="1"/>
  <c r="I86" i="1"/>
  <c r="O86" i="1" s="1"/>
  <c r="I82" i="1"/>
  <c r="O82" i="1" s="1"/>
  <c r="I78" i="1"/>
  <c r="O78" i="1" s="1"/>
  <c r="I74" i="1"/>
  <c r="O74" i="1" s="1"/>
  <c r="I69" i="1"/>
  <c r="O69" i="1" s="1"/>
  <c r="I65" i="1"/>
  <c r="O65" i="1" s="1"/>
  <c r="R64" i="1" s="1"/>
  <c r="O64" i="1" s="1"/>
  <c r="I60" i="1"/>
  <c r="O60" i="1" s="1"/>
  <c r="I56" i="1"/>
  <c r="O56" i="1" s="1"/>
  <c r="I52" i="1"/>
  <c r="O52" i="1" s="1"/>
  <c r="I48" i="1"/>
  <c r="O48" i="1" s="1"/>
  <c r="I43" i="1"/>
  <c r="O43" i="1" s="1"/>
  <c r="I39" i="1"/>
  <c r="O39" i="1" s="1"/>
  <c r="I35" i="1"/>
  <c r="O35" i="1" s="1"/>
  <c r="O30" i="1"/>
  <c r="I30" i="1"/>
  <c r="I26" i="1"/>
  <c r="O26" i="1" s="1"/>
  <c r="I22" i="1"/>
  <c r="O22" i="1" s="1"/>
  <c r="I18" i="1"/>
  <c r="O18" i="1" s="1"/>
  <c r="I14" i="1"/>
  <c r="O14" i="1" s="1"/>
  <c r="I10" i="1"/>
  <c r="O10" i="1" s="1"/>
  <c r="R125" i="1" l="1"/>
  <c r="O125" i="1" s="1"/>
  <c r="Q90" i="1"/>
  <c r="I90" i="1" s="1"/>
  <c r="R73" i="1"/>
  <c r="O73" i="1" s="1"/>
  <c r="Q47" i="1"/>
  <c r="I47" i="1" s="1"/>
  <c r="R9" i="1"/>
  <c r="O9" i="1" s="1"/>
  <c r="R34" i="1"/>
  <c r="O34" i="1" s="1"/>
  <c r="R90" i="1"/>
  <c r="O90" i="1" s="1"/>
  <c r="R47" i="1"/>
  <c r="O47" i="1" s="1"/>
  <c r="Q64" i="1"/>
  <c r="I64" i="1" s="1"/>
  <c r="Q73" i="1"/>
  <c r="I73" i="1" s="1"/>
  <c r="Q125" i="1"/>
  <c r="I125" i="1" s="1"/>
  <c r="Q9" i="1"/>
  <c r="I9" i="1" s="1"/>
  <c r="Q34" i="1"/>
  <c r="I34" i="1" s="1"/>
  <c r="Q120" i="1"/>
  <c r="I120" i="1" s="1"/>
  <c r="O151" i="1"/>
  <c r="R142" i="1" s="1"/>
  <c r="O142" i="1" s="1"/>
  <c r="I3" i="1" l="1"/>
  <c r="O2" i="1"/>
</calcChain>
</file>

<file path=xl/sharedStrings.xml><?xml version="1.0" encoding="utf-8"?>
<sst xmlns="http://schemas.openxmlformats.org/spreadsheetml/2006/main" count="537" uniqueCount="241">
  <si>
    <t>ASPE10</t>
  </si>
  <si>
    <t>Firma: SUDOP BRNO, spol. s r.o.</t>
  </si>
  <si>
    <t>3</t>
  </si>
  <si>
    <t>Soupis prací objektu</t>
  </si>
  <si>
    <t>S</t>
  </si>
  <si>
    <t xml:space="preserve">Stavba: </t>
  </si>
  <si>
    <t>20062</t>
  </si>
  <si>
    <t>Rekonstrukce žst. Brno - Královo Pole PDPS 04/2023</t>
  </si>
  <si>
    <t>SO 04-16-01</t>
  </si>
  <si>
    <t>0,00</t>
  </si>
  <si>
    <t>2</t>
  </si>
  <si>
    <t>O</t>
  </si>
  <si>
    <t>Objekt:</t>
  </si>
  <si>
    <t>D.2.1.2</t>
  </si>
  <si>
    <t>Železniční spodek</t>
  </si>
  <si>
    <t>15,00</t>
  </si>
  <si>
    <t>O1</t>
  </si>
  <si>
    <t>Rozpočet:</t>
  </si>
  <si>
    <t>T.ú. Brno Královo Pole - Kuřim, železniční spodek</t>
  </si>
  <si>
    <t>21,00</t>
  </si>
  <si>
    <t>Typ</t>
  </si>
  <si>
    <t>Poř. číslo</t>
  </si>
  <si>
    <t>Kód položky</t>
  </si>
  <si>
    <t>Varianta</t>
  </si>
  <si>
    <t>Název položky</t>
  </si>
  <si>
    <t>MJ</t>
  </si>
  <si>
    <t>Množství</t>
  </si>
  <si>
    <t>Jednotková cena</t>
  </si>
  <si>
    <t>Jednotková</t>
  </si>
  <si>
    <t>Celkem</t>
  </si>
  <si>
    <t>0</t>
  </si>
  <si>
    <t>1</t>
  </si>
  <si>
    <t>4</t>
  </si>
  <si>
    <t>5</t>
  </si>
  <si>
    <t>6</t>
  </si>
  <si>
    <t>9</t>
  </si>
  <si>
    <t>10</t>
  </si>
  <si>
    <t>SD</t>
  </si>
  <si>
    <t>Zemní práce</t>
  </si>
  <si>
    <t>P</t>
  </si>
  <si>
    <t>12373A</t>
  </si>
  <si>
    <t/>
  </si>
  <si>
    <t>ODKOP PRO SPOD STAVBU SILNIC A ŽELEZNIC TŘ. I - BEZ DOPRAVY</t>
  </si>
  <si>
    <t>M3</t>
  </si>
  <si>
    <t>PP</t>
  </si>
  <si>
    <t>VV</t>
  </si>
  <si>
    <t>dle kubaturového listu, př.10 Detaily</t>
  </si>
  <si>
    <t>TS</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</si>
  <si>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</si>
  <si>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12931</t>
  </si>
  <si>
    <t>ČIŠTĚNÍ PŘÍKOPŮ OD NÁNOSU DO 0,25M3/M</t>
  </si>
  <si>
    <t>m</t>
  </si>
  <si>
    <t>pročištění příkopu u paty náspu km 11,652 -12,180</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</si>
  <si>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</si>
  <si>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13273A</t>
  </si>
  <si>
    <t>HLOUBENÍ RÝH ŠÍŘ DO 2M PAŽ I NEPAŽ TŘ. I - BEZ DOPRAVY</t>
  </si>
  <si>
    <t>hloubení trativodních rýh</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</si>
  <si>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</si>
  <si>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</si>
  <si>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t>
  </si>
  <si>
    <t>obsyb trativodů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</si>
  <si>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</si>
  <si>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17680</t>
  </si>
  <si>
    <t>VÝPLNĚ Z NAKUPOVANÝCH MATERIÁLŮ</t>
  </si>
  <si>
    <t>zásyp zídek</t>
  </si>
  <si>
    <t>odměřeno z příčných řezů * délka 
0,9m2*522m=469,800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</si>
  <si>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</si>
  <si>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</si>
  <si>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</si>
  <si>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</si>
  <si>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položka zahrnuje úpravu pláně včetně vyrovnání výškových rozdílů. Míru zhutnění určuje projekt.</t>
  </si>
  <si>
    <t>18</t>
  </si>
  <si>
    <t>Vegetační ochrana</t>
  </si>
  <si>
    <t>7</t>
  </si>
  <si>
    <t>18245</t>
  </si>
  <si>
    <t>ZALOŽENÍ TRÁVNÍKU ZATRAVŇOVACÍ TEXTILIÍ (ROHOŽÍ)</t>
  </si>
  <si>
    <t>osázení terénu kolem trati, plocha odměřena ze situace +10% rezerva</t>
  </si>
  <si>
    <t>Zahrnuje dodání a položení předepsané zatravňovací textilie bez ohledu na sklon terénu, zalévání, první pokosení</t>
  </si>
  <si>
    <t>8</t>
  </si>
  <si>
    <t>18247</t>
  </si>
  <si>
    <t>OŠETŘOVÁNÍ TRÁVNÍKU</t>
  </si>
  <si>
    <t>Zahrnuje pokosení se shrabáním, naložení shrabků na dopravní prostředek, s odvozem a se složením, to vše bez ohledu na sklon terénu  
zahrnuje nutné zalití a hnojení</t>
  </si>
  <si>
    <t>18481</t>
  </si>
  <si>
    <t>OCHRANA STROMŮ BEDNĚNÍM</t>
  </si>
  <si>
    <t>ochrana stromů, které nebudou pokáceny, odhad</t>
  </si>
  <si>
    <t>položka zahrnuje veškerý materiál, výrobky a polotovary, včetně mimostaveništní a vnitrostaveništní dopravy (rovněž přesuny), včetně naložení a složení, případně s uložením</t>
  </si>
  <si>
    <t>20</t>
  </si>
  <si>
    <t>Základy</t>
  </si>
  <si>
    <t>212645</t>
  </si>
  <si>
    <t>TRATIVODY KOMPL Z TRUB Z PLAST HM DN DO 200MM, RÝHA TŘ I</t>
  </si>
  <si>
    <t>dle TZ, kap. 6.2.5.2</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</si>
  <si>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</si>
  <si>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11</t>
  </si>
  <si>
    <t>21265</t>
  </si>
  <si>
    <t>TRATIVODY KOMPLET Z TRUB Z PLAST HMOT DN DO 300MM</t>
  </si>
  <si>
    <t>12</t>
  </si>
  <si>
    <t>272313</t>
  </si>
  <si>
    <t>ZÁKLADY Z PROSTÉHO BETONU DO C16/20 (B20)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</si>
  <si>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</si>
  <si>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13</t>
  </si>
  <si>
    <t>502941</t>
  </si>
  <si>
    <t>ZŘÍZENÍ KONSTRUKČNÍ VRSTVY TĚLESA ŽELEZNIČNÍHO SPODKU Z GEOTEXTILIE</t>
  </si>
  <si>
    <t>Geotextilie do svahových tvarovek + trativodní rýhy</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</si>
  <si>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</si>
  <si>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30</t>
  </si>
  <si>
    <t>Svislé konstrukce</t>
  </si>
  <si>
    <t>14</t>
  </si>
  <si>
    <t>32811</t>
  </si>
  <si>
    <t>OPĚRNÝ SYSTÉM S LÍCEM Z BETON TVAROVEK VÝŠ DO 2M</t>
  </si>
  <si>
    <t>svahové tvarovky</t>
  </si>
  <si>
    <t>plocha odměřena ze situace</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</si>
  <si>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</si>
  <si>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15</t>
  </si>
  <si>
    <t>93620</t>
  </si>
  <si>
    <t>DROBNÉ DOPLŇK KONSTR PREFABRIK BETON A ŽELEZOBETON</t>
  </si>
  <si>
    <t>Prefabrikáty U3, viz TZ kap.6.2.8</t>
  </si>
  <si>
    <t>0,3m2 * 84 m=25,200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</si>
  <si>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</si>
  <si>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40</t>
  </si>
  <si>
    <t>Vodorovné konstrukce</t>
  </si>
  <si>
    <t>16</t>
  </si>
  <si>
    <t>935212</t>
  </si>
  <si>
    <t>PŘÍKOPOVÉ ŽLABY Z BETON TVÁRNIC ŠÍŘ DO 600MM DO BETONU TL 100MM</t>
  </si>
  <si>
    <t>TZZ4a, délky dle TZ kap. 6.2.5.1</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</si>
  <si>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</si>
  <si>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17</t>
  </si>
  <si>
    <t>935232</t>
  </si>
  <si>
    <t>PŘÍKOPOVÉ ŽLABY Z BETON TVÁRNIC ŠÍŘ DO 1200MM DO BETONU TL 100MM</t>
  </si>
  <si>
    <t>TZZ5, délky dle TZ kap. 6.2.5.1</t>
  </si>
  <si>
    <t>96615</t>
  </si>
  <si>
    <t>BOURÁNÍ KONSTRUKCÍ Z PROSTÉHO BETONU</t>
  </si>
  <si>
    <t>zářez před Kuřimí, ubourání příkopu</t>
  </si>
  <si>
    <t>0.5 m2 * 1634 m=817,000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</si>
  <si>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</si>
  <si>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19</t>
  </si>
  <si>
    <t>R93639</t>
  </si>
  <si>
    <t>Vsakovací jímka</t>
  </si>
  <si>
    <t>ks</t>
  </si>
  <si>
    <t>vsakovací jímka km 10,525</t>
  </si>
  <si>
    <t>53</t>
  </si>
  <si>
    <t>Drážní spodek - sanace a terénní úpravy</t>
  </si>
  <si>
    <t>215663</t>
  </si>
  <si>
    <t>ÚPRAVA PODLOŽÍ HYDRAULICKÝMI POJIVY DO 2% HL DO 0,5M</t>
  </si>
  <si>
    <t>Typ 6.1</t>
  </si>
  <si>
    <t>šířka * celková délka úprav 
4,5m * 3536m=15 912,000 [A]</t>
  </si>
  <si>
    <t>položka zahrnuje zafrézování předepsaného množství hydraulického pojiva do podloží do hloubky do 0,5m, zhutnění  
druh hydraulického pojiva stanoví zadávací dokumentace</t>
  </si>
  <si>
    <t>21</t>
  </si>
  <si>
    <t>501101</t>
  </si>
  <si>
    <t>ZŘÍZENÍ KONSTRUKČNÍ VRSTVY TĚLESA ŽELEZNIČNÍHO SPODKU ZE ŠTĚRKODRTI NOVÉ</t>
  </si>
  <si>
    <t>kubatura - recyklace</t>
  </si>
  <si>
    <t>"KPP" 6932-4641=2 291,000 [A] 
"ZKPP" (35+35+26,5+28,5)*4,5*0,35=196,875 [B] 
Celkem: A+B=2 487,875 [C] 
viz soupis kubatur, př.10 Detaily</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</si>
  <si>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</si>
  <si>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22</t>
  </si>
  <si>
    <t>501102</t>
  </si>
  <si>
    <t>ZŘÍZENÍ KONSTRU NÍ VRSTVY TĚLESA ŽELEZNIČNÍHO SPODKU ZE ŠTĚRKODRTI RECYKLOVANÉ</t>
  </si>
  <si>
    <t>konstrukční vrstva z recyklace štěrkového lože 35%</t>
  </si>
  <si>
    <t>viz soupis kubatur, př.10 Detaily 
13260m3 * 0,35=4 641,000 [A]</t>
  </si>
  <si>
    <t>1. Položka obsahuje:  
 – recyklaci kameniva, popř. nákup a dodání recyklované štěrkodrtě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</si>
  <si>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23</t>
  </si>
  <si>
    <t>501201</t>
  </si>
  <si>
    <t>ZŘÍZENÍ KONSTRUKČNÍ VRSTVY TĚLESA ŽELEZNIČNÍHO SPODKU Z DRCENÉHO KAMENIVA NOVÉ</t>
  </si>
  <si>
    <t>Typ 2.2</t>
  </si>
  <si>
    <t>viz soupis kubatur, př.10 Detaily</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</si>
  <si>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konstrukční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</si>
  <si>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24</t>
  </si>
  <si>
    <t>501470</t>
  </si>
  <si>
    <t>ZŘÍZENÍ KONSTRUKČNÍ VRSTVY TĚLESA ŽELEZNIČNÍHO SPODKU ZE ZEMINY ZLEPŠENÉ (STABILIZOVANÉ) MECHANICKY</t>
  </si>
  <si>
    <t>ZKPP</t>
  </si>
  <si>
    <t>viz soupis kubatur, př.10 Detaily 
(35m + 35m + 26.5m + 28.5m) * 4,5m * 0,3m=168,750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</si>
  <si>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</si>
  <si>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25</t>
  </si>
  <si>
    <t>501600</t>
  </si>
  <si>
    <t>ZŘÍZENÍ KONSTRUKČNÍ VRSTVY TĚLESA ŽELEZNIČNÍHO SPODKU Z ASFALTOVÉHO BETONU</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</si>
  <si>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</si>
  <si>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70</t>
  </si>
  <si>
    <t>Všeobecné práce pro silnoproud a slaboproud</t>
  </si>
  <si>
    <t>26</t>
  </si>
  <si>
    <t>702111</t>
  </si>
  <si>
    <t>KABELOVÝ ŽLAB ZEMNÍ VČETNĚ KRYTU SVĚTLÉ ŠÍŘKY DO 120 MM</t>
  </si>
  <si>
    <t>kabelový žlab km 15,400 - 15,460</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</si>
  <si>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</si>
  <si>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Potrubí</t>
  </si>
  <si>
    <t>27</t>
  </si>
  <si>
    <t>87634</t>
  </si>
  <si>
    <t>CHRÁNIČKY Z TRUB PLASTOVÝCH DN DO 200MM</t>
  </si>
  <si>
    <t>viz tabulka chrániček, př. 10 Detaily</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</si>
  <si>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</si>
  <si>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80</t>
  </si>
  <si>
    <t>Trubní vedení</t>
  </si>
  <si>
    <t>28</t>
  </si>
  <si>
    <t>89436</t>
  </si>
  <si>
    <t>ŠACHTY KANALIZAČNÍ Z PROST BETONU NA POTRUBÍ DN DO 800MM</t>
  </si>
  <si>
    <t>KUS</t>
  </si>
  <si>
    <t>dle přílohy č.10 Detaily žel. Spodku, tabulka šachet</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</si>
  <si>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</si>
  <si>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29</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</si>
  <si>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</si>
  <si>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</si>
  <si>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</si>
  <si>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894857</t>
  </si>
  <si>
    <t>ŠACHTY KANALIZAČNÍ PLASTOVÉ D 500MM</t>
  </si>
  <si>
    <t>31</t>
  </si>
  <si>
    <t>89536</t>
  </si>
  <si>
    <t>DRENÁŽNÍ VÝUSŤ Z PROST BETONU</t>
  </si>
  <si>
    <t>vyústění trativodů, dle situace</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</si>
  <si>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</si>
  <si>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990</t>
  </si>
  <si>
    <t>Likvidace odpadů vč. dopravy</t>
  </si>
  <si>
    <t>32</t>
  </si>
  <si>
    <t>R015111</t>
  </si>
  <si>
    <t>90</t>
  </si>
  <si>
    <t>POPLATKY ZA LIKVIDACI ODPADŮ NEKONTAMINOVANÝCH - 17 05 04 VYTĚŽENÉ ZEMINY A HORNINY - I. TŘÍDA TĚŽITELNOSTI VČETNĚ DOPRAVY</t>
  </si>
  <si>
    <t>T</t>
  </si>
  <si>
    <t>Evidenční položka 
90% vytěžené zeminy</t>
  </si>
  <si>
    <t>(17335m3 + 1207m3)* 1.8 * 0,90=30 038,040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</si>
  <si>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</si>
  <si>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33</t>
  </si>
  <si>
    <t>R015140</t>
  </si>
  <si>
    <t>POPLATKY ZA LIKVIDACI ODPADŮ NEKONTAMINOVANÝCH - 17 01 01 BETON Z DEMOLIC OBJEKTŮ, ZÁKLADŮ TV, KŮLY A SLOUPY VČETNĚ DOPRAVY</t>
  </si>
  <si>
    <t>Evidenční položka 
vybouraný beton při likvidaci příkopu v zářezu před žst. Kuřim</t>
  </si>
  <si>
    <t>817 m3 * 2,2=1 797,400 [A]</t>
  </si>
  <si>
    <t>34</t>
  </si>
  <si>
    <t>R015512</t>
  </si>
  <si>
    <t>POPLATKY ZA LIKVIDACI ODPADŮ NEBEZPEČNÝCH - 17 05 03* ZEMINA Z KOLEJIŠTĚ (VÝHYBKY) LOKÁLNĚ ZNEČIŠTĚNÁ ROPNÝMI LÁTKAMI - BIODEGRADACE, VČETNĚ DOPRAVY</t>
  </si>
  <si>
    <t>Evidenční položka       
N odpad: nebezpečné látky: ropné látky        
Způsob likvidace: biodegradace  
95 % z 10 % znečištěné zeminy</t>
  </si>
  <si>
    <t>(17335m3 + 1207m3)* 1.8 * 0,10 * 0,95=3 170,682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</si>
  <si>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541/2020 Sb., o nakládání s odpady, v platném znění.</t>
  </si>
  <si>
    <t>35</t>
  </si>
  <si>
    <t>R015513</t>
  </si>
  <si>
    <t>POPLATKY ZA LIKVIDACI ODPADŮ NEBEZPEČNÝCH - 17 05 03* ZEMINA Z KOLEJIŠTĚ (VÝHYBKY) LOKÁLNĚ ZNEČIŠTĚNÁ NEBEZPEČNÝMI LÁTKAMI (NAPŘ. As, Pb) - SKLÁDKA S-NO, VČETNĚ DOPRAVY</t>
  </si>
  <si>
    <t>Evidenční položka       
N odpad: nebezpečné látky: těžké kovy a pod. (třída vyluhovatelnosti překračuje I, a II. třídu a nepřekračuje III. třídu dle vyhlášky 294/2005 Sb.)       
Způsob likvidace: skládka S-NO  
5% z 10 % znečištěné zeminy</t>
  </si>
  <si>
    <t>(17335m3 + 1207m3)* 1.8 * 0,10 * 0,05=166,878 [A]</t>
  </si>
  <si>
    <t>272314</t>
  </si>
  <si>
    <t>ZÁKLADY Z PROSTÉHO BETONU DO C25/30 (B30)</t>
  </si>
  <si>
    <t>základy svahových zídek</t>
  </si>
  <si>
    <t xml:space="preserve">základy svahových zídek
0,215 m2 * 712 m </t>
  </si>
  <si>
    <t>pref.U3 + podklad UCB0/UCH0</t>
  </si>
  <si>
    <t>položka odstraněna</t>
  </si>
  <si>
    <t>nová položka</t>
  </si>
  <si>
    <t>odměřeno z příčných řezů * délka základu 
0,120 m2 * 240 m + 0,237 m2 * 460 m = 137,820 [A]</t>
  </si>
  <si>
    <t>ZD č.2 - 6.6.2023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</si>
</sst>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0"/>
  </numFmts>
  <fonts count="10" x14ac:knownFonts="1">
    <font>
      <sz val="10"/>
      <name val="Arial"/>
    </font>
    <font>
      <sz val="10"/>
      <name val="Arial"/>
      <family val="2"/>
      <charset val="238"/>
    </font>
    <font>
      <b/>
      <sz val="16"/>
      <color rgb="FF000000"/>
      <name val="Arial"/>
      <family val="2"/>
      <charset val="238"/>
    </font>
    <font>
      <b/>
      <sz val="11"/>
      <name val="Arial"/>
      <family val="2"/>
      <charset val="238"/>
    </font>
    <font>
      <sz val="10"/>
      <color rgb="FFFFFFFF"/>
      <name val="Arial"/>
      <family val="2"/>
      <charset val="238"/>
    </font>
    <font>
      <b/>
      <sz val="10"/>
      <name val="Arial"/>
      <family val="2"/>
      <charset val="238"/>
    </font>
    <font>
      <i/>
      <sz val="10"/>
      <name val="Arial"/>
      <family val="2"/>
      <charset val="238"/>
    </font>
    <font>
      <sz val="10"/>
      <color rgb="FFFF0000"/>
      <name val="Arial"/>
      <family val="2"/>
      <charset val="238"/>
    </font>
    <font>
      <strike/>
      <sz val="10"/>
      <color rgb="FFFF0000"/>
      <name val="Arial"/>
      <family val="2"/>
      <charset val="238"/>
    </font>
    <font>
      <i/>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8">
    <border>
      <left/>
      <right/>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54">
    <xf numFmtId="0" fontId="0" fillId="0" borderId="0" xfId="0"/>
    <xf numFmtId="0" fontId="0" fillId="2" borderId="0" xfId="1" applyFont="1" applyFill="1"/>
    <xf numFmtId="0" fontId="2" fillId="2" borderId="0" xfId="1" applyFont="1" applyFill="1" applyAlignment="1">
      <alignment horizontal="center" vertical="center"/>
    </xf>
    <xf numFmtId="0" fontId="0" fillId="2" borderId="1" xfId="1" applyFont="1" applyFill="1" applyBorder="1"/>
    <xf numFmtId="0" fontId="3" fillId="2" borderId="0" xfId="1" applyFont="1" applyFill="1"/>
    <xf numFmtId="0" fontId="3" fillId="2" borderId="0" xfId="1" applyFont="1" applyFill="1" applyAlignment="1">
      <alignment horizontal="left"/>
    </xf>
    <xf numFmtId="0" fontId="0" fillId="2" borderId="2" xfId="1" applyFont="1" applyFill="1" applyBorder="1"/>
    <xf numFmtId="0" fontId="0" fillId="2" borderId="3" xfId="1" applyFont="1" applyFill="1" applyBorder="1" applyAlignment="1">
      <alignment horizontal="center"/>
    </xf>
    <xf numFmtId="4" fontId="0" fillId="2" borderId="3" xfId="1" applyNumberFormat="1" applyFont="1" applyFill="1" applyBorder="1" applyAlignment="1">
      <alignment horizontal="center"/>
    </xf>
    <xf numFmtId="0" fontId="0" fillId="2" borderId="4" xfId="1" applyFont="1" applyFill="1" applyBorder="1"/>
    <xf numFmtId="0" fontId="3" fillId="2" borderId="1" xfId="1" applyFont="1" applyFill="1" applyBorder="1"/>
    <xf numFmtId="0" fontId="3" fillId="2" borderId="1" xfId="1" applyFont="1" applyFill="1" applyBorder="1" applyAlignment="1">
      <alignment horizontal="left"/>
    </xf>
    <xf numFmtId="0" fontId="4" fillId="3" borderId="3" xfId="1" applyFont="1" applyFill="1" applyBorder="1" applyAlignment="1">
      <alignment horizontal="center" vertical="center" wrapText="1"/>
    </xf>
    <xf numFmtId="0" fontId="0" fillId="2" borderId="5" xfId="1" applyFont="1" applyFill="1" applyBorder="1"/>
    <xf numFmtId="0" fontId="5" fillId="2" borderId="5" xfId="1" applyFont="1" applyFill="1" applyBorder="1" applyAlignment="1">
      <alignment horizontal="right"/>
    </xf>
    <xf numFmtId="0" fontId="5" fillId="2" borderId="5" xfId="1" applyFont="1" applyFill="1" applyBorder="1" applyAlignment="1">
      <alignment wrapText="1"/>
    </xf>
    <xf numFmtId="4" fontId="5" fillId="2" borderId="5" xfId="1" applyNumberFormat="1" applyFont="1" applyFill="1" applyBorder="1" applyAlignment="1">
      <alignment horizontal="center"/>
    </xf>
    <xf numFmtId="0" fontId="0" fillId="0" borderId="3" xfId="1" applyFont="1" applyBorder="1"/>
    <xf numFmtId="0" fontId="0" fillId="0" borderId="3" xfId="1" applyFont="1" applyBorder="1" applyAlignment="1">
      <alignment horizontal="right"/>
    </xf>
    <xf numFmtId="0" fontId="0" fillId="0" borderId="3" xfId="1" applyFont="1" applyBorder="1" applyAlignment="1">
      <alignment wrapText="1"/>
    </xf>
    <xf numFmtId="0" fontId="0" fillId="0" borderId="3" xfId="1" applyFont="1" applyBorder="1" applyAlignment="1">
      <alignment horizontal="center"/>
    </xf>
    <xf numFmtId="164" fontId="0" fillId="0" borderId="3" xfId="1" applyNumberFormat="1" applyFont="1" applyBorder="1" applyAlignment="1">
      <alignment horizontal="center"/>
    </xf>
    <xf numFmtId="4" fontId="0" fillId="0" borderId="3" xfId="1" applyNumberFormat="1" applyFont="1" applyBorder="1" applyAlignment="1">
      <alignment horizontal="center"/>
    </xf>
    <xf numFmtId="0" fontId="0" fillId="0" borderId="4" xfId="1" applyFont="1" applyBorder="1" applyAlignment="1">
      <alignment vertical="top"/>
    </xf>
    <xf numFmtId="0" fontId="0" fillId="0" borderId="3" xfId="1" applyFont="1" applyBorder="1" applyAlignment="1">
      <alignment horizontal="left" vertical="center" wrapText="1"/>
    </xf>
    <xf numFmtId="0" fontId="0" fillId="0" borderId="0" xfId="1" applyFont="1" applyAlignment="1">
      <alignment vertical="top"/>
    </xf>
    <xf numFmtId="0" fontId="6" fillId="0" borderId="3" xfId="1" applyFont="1" applyBorder="1" applyAlignment="1">
      <alignment horizontal="left" vertical="center" wrapText="1"/>
    </xf>
    <xf numFmtId="0" fontId="5" fillId="2" borderId="1" xfId="1" applyFont="1" applyFill="1" applyBorder="1" applyAlignment="1">
      <alignment horizontal="right"/>
    </xf>
    <xf numFmtId="4" fontId="5" fillId="2" borderId="1" xfId="1" applyNumberFormat="1" applyFont="1" applyFill="1" applyBorder="1" applyAlignment="1">
      <alignment horizontal="center"/>
    </xf>
    <xf numFmtId="0" fontId="0" fillId="0" borderId="6" xfId="1" applyFont="1" applyBorder="1" applyAlignment="1">
      <alignment horizontal="left" vertical="center" wrapText="1"/>
    </xf>
    <xf numFmtId="0" fontId="7" fillId="0" borderId="0" xfId="0" applyFont="1"/>
    <xf numFmtId="0" fontId="7" fillId="2" borderId="1" xfId="1" applyFont="1" applyFill="1" applyBorder="1"/>
    <xf numFmtId="0" fontId="0" fillId="0" borderId="0" xfId="0" applyFill="1"/>
    <xf numFmtId="0" fontId="0" fillId="0" borderId="3" xfId="1" applyFont="1" applyFill="1" applyBorder="1" applyAlignment="1">
      <alignment horizontal="left" vertical="center" wrapText="1"/>
    </xf>
    <xf numFmtId="0" fontId="6" fillId="0" borderId="3" xfId="1" applyFont="1" applyFill="1" applyBorder="1" applyAlignment="1">
      <alignment horizontal="left" vertical="center" wrapText="1"/>
    </xf>
    <xf numFmtId="164" fontId="7" fillId="0" borderId="3" xfId="1" applyNumberFormat="1" applyFont="1" applyFill="1" applyBorder="1" applyAlignment="1">
      <alignment horizontal="center"/>
    </xf>
    <xf numFmtId="0" fontId="8" fillId="0" borderId="3" xfId="1" applyFont="1" applyFill="1" applyBorder="1" applyAlignment="1">
      <alignment horizontal="right"/>
    </xf>
    <xf numFmtId="0" fontId="8" fillId="0" borderId="3" xfId="1" applyFont="1" applyFill="1" applyBorder="1"/>
    <xf numFmtId="0" fontId="8" fillId="0" borderId="3" xfId="1" applyFont="1" applyFill="1" applyBorder="1" applyAlignment="1">
      <alignment wrapText="1"/>
    </xf>
    <xf numFmtId="0" fontId="8" fillId="0" borderId="3" xfId="1" applyFont="1" applyFill="1" applyBorder="1" applyAlignment="1">
      <alignment horizontal="center"/>
    </xf>
    <xf numFmtId="164" fontId="8" fillId="0" borderId="3" xfId="1" applyNumberFormat="1" applyFont="1" applyFill="1" applyBorder="1" applyAlignment="1">
      <alignment horizontal="center"/>
    </xf>
    <xf numFmtId="4" fontId="8" fillId="0" borderId="3" xfId="1" applyNumberFormat="1" applyFont="1" applyFill="1" applyBorder="1" applyAlignment="1">
      <alignment horizontal="center"/>
    </xf>
    <xf numFmtId="0" fontId="7" fillId="0" borderId="3" xfId="1" applyFont="1" applyFill="1" applyBorder="1" applyAlignment="1">
      <alignment horizontal="left" vertical="center" wrapText="1"/>
    </xf>
    <xf numFmtId="0" fontId="9" fillId="0" borderId="3" xfId="1" applyFont="1" applyFill="1" applyBorder="1" applyAlignment="1">
      <alignment horizontal="left" vertical="center" wrapText="1"/>
    </xf>
    <xf numFmtId="0" fontId="7" fillId="0" borderId="3" xfId="0" applyFont="1" applyFill="1" applyBorder="1"/>
    <xf numFmtId="0" fontId="7" fillId="0" borderId="3" xfId="0" applyFont="1" applyFill="1" applyBorder="1" applyAlignment="1">
      <alignment horizontal="center"/>
    </xf>
    <xf numFmtId="165" fontId="7" fillId="0" borderId="3" xfId="0" applyNumberFormat="1" applyFont="1" applyFill="1" applyBorder="1" applyAlignment="1">
      <alignment horizontal="center"/>
    </xf>
    <xf numFmtId="0" fontId="7" fillId="0" borderId="0" xfId="0" applyFont="1" applyFill="1"/>
    <xf numFmtId="0" fontId="7" fillId="0" borderId="7" xfId="1" applyFont="1" applyFill="1" applyBorder="1" applyAlignment="1">
      <alignment horizontal="left" vertical="center" wrapText="1"/>
    </xf>
    <xf numFmtId="0" fontId="4" fillId="3" borderId="3" xfId="1" applyFont="1" applyFill="1" applyBorder="1" applyAlignment="1">
      <alignment horizontal="center" vertical="center" wrapText="1"/>
    </xf>
    <xf numFmtId="0" fontId="3" fillId="2" borderId="0" xfId="1" applyFont="1" applyFill="1" applyAlignment="1">
      <alignment horizontal="right"/>
    </xf>
    <xf numFmtId="0" fontId="0" fillId="2" borderId="0" xfId="1" applyFont="1" applyFill="1"/>
    <xf numFmtId="0" fontId="3" fillId="2" borderId="1" xfId="1" applyFont="1" applyFill="1" applyBorder="1" applyAlignment="1">
      <alignment horizontal="right"/>
    </xf>
    <xf numFmtId="0" fontId="0" fillId="2" borderId="1" xfId="1" applyFont="1" applyFill="1" applyBorder="1"/>
  </cellXfs>
  <cellStyles count="2">
    <cellStyle name="Normal" xfId="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6">
    <pageSetUpPr fitToPage="1"/>
  </sheetPr>
  <dimension ref="A1:R162"/>
  <sheetViews>
    <sheetView tabSelected="1" topLeftCell="B1" workbookViewId="0">
      <pane ySplit="8" topLeftCell="A53" activePane="bottomLeft" state="frozen"/>
      <selection pane="bottomLeft" activeCell="H2" sqref="H2"/>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1</v>
      </c>
      <c r="F1" s="1"/>
      <c r="G1" s="1"/>
      <c r="H1" s="1"/>
      <c r="I1" s="1"/>
      <c r="P1" t="s">
        <v>2</v>
      </c>
    </row>
    <row r="2" spans="1:18" ht="24.95" customHeight="1" x14ac:dyDescent="0.2">
      <c r="B2" s="1"/>
      <c r="C2" s="1"/>
      <c r="D2" s="1"/>
      <c r="E2" s="2" t="s">
        <v>3</v>
      </c>
      <c r="F2" s="1"/>
      <c r="G2" s="1"/>
      <c r="H2" s="31" t="s">
        <v>240</v>
      </c>
      <c r="I2" s="3"/>
      <c r="O2">
        <f>0+O9+O34+O47+O64+O73+O90+O115+O120+O125+O142</f>
        <v>0</v>
      </c>
      <c r="P2" t="s">
        <v>2</v>
      </c>
    </row>
    <row r="3" spans="1:18" ht="15" customHeight="1" x14ac:dyDescent="0.25">
      <c r="A3" t="s">
        <v>4</v>
      </c>
      <c r="B3" s="4" t="s">
        <v>5</v>
      </c>
      <c r="C3" s="50" t="s">
        <v>6</v>
      </c>
      <c r="D3" s="51"/>
      <c r="E3" s="5" t="s">
        <v>7</v>
      </c>
      <c r="F3" s="1"/>
      <c r="G3" s="6"/>
      <c r="H3" s="7" t="s">
        <v>8</v>
      </c>
      <c r="I3" s="8">
        <f>0+I9+I34+I47+I64+I73+I90+I115+I120+I125+I142</f>
        <v>0</v>
      </c>
      <c r="O3" t="s">
        <v>9</v>
      </c>
      <c r="P3" t="s">
        <v>10</v>
      </c>
    </row>
    <row r="4" spans="1:18" ht="15" customHeight="1" x14ac:dyDescent="0.25">
      <c r="A4" t="s">
        <v>11</v>
      </c>
      <c r="B4" s="4" t="s">
        <v>12</v>
      </c>
      <c r="C4" s="50" t="s">
        <v>13</v>
      </c>
      <c r="D4" s="51"/>
      <c r="E4" s="5" t="s">
        <v>14</v>
      </c>
      <c r="F4" s="1"/>
      <c r="G4" s="1"/>
      <c r="H4" s="9"/>
      <c r="I4" s="9"/>
      <c r="O4" t="s">
        <v>15</v>
      </c>
      <c r="P4" t="s">
        <v>10</v>
      </c>
    </row>
    <row r="5" spans="1:18" ht="12.75" customHeight="1" x14ac:dyDescent="0.25">
      <c r="A5" t="s">
        <v>16</v>
      </c>
      <c r="B5" s="10" t="s">
        <v>17</v>
      </c>
      <c r="C5" s="52" t="s">
        <v>8</v>
      </c>
      <c r="D5" s="53"/>
      <c r="E5" s="11" t="s">
        <v>18</v>
      </c>
      <c r="F5" s="3"/>
      <c r="G5" s="3"/>
      <c r="H5" s="3"/>
      <c r="I5" s="3"/>
      <c r="O5" t="s">
        <v>19</v>
      </c>
      <c r="P5" t="s">
        <v>10</v>
      </c>
    </row>
    <row r="6" spans="1:18" ht="12.75" customHeight="1" x14ac:dyDescent="0.2">
      <c r="A6" s="49" t="s">
        <v>20</v>
      </c>
      <c r="B6" s="49" t="s">
        <v>21</v>
      </c>
      <c r="C6" s="49" t="s">
        <v>22</v>
      </c>
      <c r="D6" s="49" t="s">
        <v>23</v>
      </c>
      <c r="E6" s="49" t="s">
        <v>24</v>
      </c>
      <c r="F6" s="49" t="s">
        <v>25</v>
      </c>
      <c r="G6" s="49" t="s">
        <v>26</v>
      </c>
      <c r="H6" s="49" t="s">
        <v>27</v>
      </c>
      <c r="I6" s="49"/>
    </row>
    <row r="7" spans="1:18" ht="12.75" customHeight="1" x14ac:dyDescent="0.2">
      <c r="A7" s="49"/>
      <c r="B7" s="49"/>
      <c r="C7" s="49"/>
      <c r="D7" s="49"/>
      <c r="E7" s="49"/>
      <c r="F7" s="49"/>
      <c r="G7" s="49"/>
      <c r="H7" s="12" t="s">
        <v>28</v>
      </c>
      <c r="I7" s="12" t="s">
        <v>29</v>
      </c>
    </row>
    <row r="8" spans="1:18" ht="12.75" customHeight="1" x14ac:dyDescent="0.2">
      <c r="A8" s="12" t="s">
        <v>30</v>
      </c>
      <c r="B8" s="12" t="s">
        <v>31</v>
      </c>
      <c r="C8" s="12" t="s">
        <v>10</v>
      </c>
      <c r="D8" s="12" t="s">
        <v>2</v>
      </c>
      <c r="E8" s="12" t="s">
        <v>32</v>
      </c>
      <c r="F8" s="12" t="s">
        <v>33</v>
      </c>
      <c r="G8" s="12" t="s">
        <v>34</v>
      </c>
      <c r="H8" s="12" t="s">
        <v>35</v>
      </c>
      <c r="I8" s="12" t="s">
        <v>36</v>
      </c>
    </row>
    <row r="9" spans="1:18" ht="12.75" customHeight="1" x14ac:dyDescent="0.2">
      <c r="A9" s="13" t="s">
        <v>37</v>
      </c>
      <c r="B9" s="13"/>
      <c r="C9" s="14" t="s">
        <v>36</v>
      </c>
      <c r="D9" s="13"/>
      <c r="E9" s="15" t="s">
        <v>38</v>
      </c>
      <c r="F9" s="13"/>
      <c r="G9" s="13"/>
      <c r="H9" s="13"/>
      <c r="I9" s="16">
        <f>0+Q9</f>
        <v>0</v>
      </c>
      <c r="O9">
        <f>0+R9</f>
        <v>0</v>
      </c>
      <c r="Q9">
        <f>0+I10+I14+I18+I22+I26+I30</f>
        <v>0</v>
      </c>
      <c r="R9">
        <f>0+O10+O14+O18+O22+O26+O30</f>
        <v>0</v>
      </c>
    </row>
    <row r="10" spans="1:18" x14ac:dyDescent="0.2">
      <c r="A10" s="17" t="s">
        <v>39</v>
      </c>
      <c r="B10" s="18" t="s">
        <v>31</v>
      </c>
      <c r="C10" s="18" t="s">
        <v>40</v>
      </c>
      <c r="D10" s="17" t="s">
        <v>41</v>
      </c>
      <c r="E10" s="19" t="s">
        <v>42</v>
      </c>
      <c r="F10" s="20" t="s">
        <v>43</v>
      </c>
      <c r="G10" s="21">
        <v>17335</v>
      </c>
      <c r="H10" s="22">
        <v>0</v>
      </c>
      <c r="I10" s="22">
        <f>ROUND(ROUND(H10,2)*ROUND(G10,3),2)</f>
        <v>0</v>
      </c>
      <c r="O10">
        <f>(I10*21)/100</f>
        <v>0</v>
      </c>
      <c r="P10" t="s">
        <v>10</v>
      </c>
    </row>
    <row r="11" spans="1:18" x14ac:dyDescent="0.2">
      <c r="A11" s="23" t="s">
        <v>44</v>
      </c>
      <c r="E11" s="24" t="s">
        <v>41</v>
      </c>
    </row>
    <row r="12" spans="1:18" x14ac:dyDescent="0.2">
      <c r="A12" s="25" t="s">
        <v>45</v>
      </c>
      <c r="E12" s="26" t="s">
        <v>46</v>
      </c>
    </row>
    <row r="13" spans="1:18" ht="369.75" x14ac:dyDescent="0.2">
      <c r="A13" t="s">
        <v>47</v>
      </c>
      <c r="E13" s="24" t="s">
        <v>48</v>
      </c>
    </row>
    <row r="14" spans="1:18" x14ac:dyDescent="0.2">
      <c r="A14" s="17" t="s">
        <v>39</v>
      </c>
      <c r="B14" s="18" t="s">
        <v>10</v>
      </c>
      <c r="C14" s="18" t="s">
        <v>49</v>
      </c>
      <c r="D14" s="17" t="s">
        <v>41</v>
      </c>
      <c r="E14" s="19" t="s">
        <v>50</v>
      </c>
      <c r="F14" s="20" t="s">
        <v>51</v>
      </c>
      <c r="G14" s="21">
        <v>528</v>
      </c>
      <c r="H14" s="22">
        <v>0</v>
      </c>
      <c r="I14" s="22">
        <f>ROUND(ROUND(H14,2)*ROUND(G14,3),2)</f>
        <v>0</v>
      </c>
      <c r="O14">
        <f>(I14*21)/100</f>
        <v>0</v>
      </c>
      <c r="P14" t="s">
        <v>10</v>
      </c>
    </row>
    <row r="15" spans="1:18" x14ac:dyDescent="0.2">
      <c r="A15" s="23" t="s">
        <v>44</v>
      </c>
      <c r="E15" s="24" t="s">
        <v>52</v>
      </c>
    </row>
    <row r="16" spans="1:18" x14ac:dyDescent="0.2">
      <c r="A16" s="25" t="s">
        <v>45</v>
      </c>
      <c r="E16" s="26" t="s">
        <v>41</v>
      </c>
    </row>
    <row r="17" spans="1:16" ht="63.75" x14ac:dyDescent="0.2">
      <c r="A17" t="s">
        <v>47</v>
      </c>
      <c r="E17" s="24" t="s">
        <v>53</v>
      </c>
    </row>
    <row r="18" spans="1:16" x14ac:dyDescent="0.2">
      <c r="A18" s="17" t="s">
        <v>39</v>
      </c>
      <c r="B18" s="18" t="s">
        <v>2</v>
      </c>
      <c r="C18" s="18" t="s">
        <v>54</v>
      </c>
      <c r="D18" s="17" t="s">
        <v>41</v>
      </c>
      <c r="E18" s="19" t="s">
        <v>55</v>
      </c>
      <c r="F18" s="20" t="s">
        <v>43</v>
      </c>
      <c r="G18" s="21">
        <v>1207</v>
      </c>
      <c r="H18" s="22">
        <v>0</v>
      </c>
      <c r="I18" s="22">
        <f>ROUND(ROUND(H18,2)*ROUND(G18,3),2)</f>
        <v>0</v>
      </c>
      <c r="O18">
        <f>(I18*21)/100</f>
        <v>0</v>
      </c>
      <c r="P18" t="s">
        <v>10</v>
      </c>
    </row>
    <row r="19" spans="1:16" x14ac:dyDescent="0.2">
      <c r="A19" s="23" t="s">
        <v>44</v>
      </c>
      <c r="E19" s="24" t="s">
        <v>56</v>
      </c>
    </row>
    <row r="20" spans="1:16" x14ac:dyDescent="0.2">
      <c r="A20" s="25" t="s">
        <v>45</v>
      </c>
      <c r="E20" s="26" t="s">
        <v>46</v>
      </c>
    </row>
    <row r="21" spans="1:16" ht="318.75" x14ac:dyDescent="0.2">
      <c r="A21" t="s">
        <v>47</v>
      </c>
      <c r="E21" s="24" t="s">
        <v>57</v>
      </c>
    </row>
    <row r="22" spans="1:16" x14ac:dyDescent="0.2">
      <c r="A22" s="17" t="s">
        <v>39</v>
      </c>
      <c r="B22" s="18" t="s">
        <v>32</v>
      </c>
      <c r="C22" s="18" t="s">
        <v>58</v>
      </c>
      <c r="D22" s="17" t="s">
        <v>41</v>
      </c>
      <c r="E22" s="19" t="s">
        <v>59</v>
      </c>
      <c r="F22" s="20" t="s">
        <v>43</v>
      </c>
      <c r="G22" s="21">
        <v>1285</v>
      </c>
      <c r="H22" s="22">
        <v>0</v>
      </c>
      <c r="I22" s="22">
        <f>ROUND(ROUND(H22,2)*ROUND(G22,3),2)</f>
        <v>0</v>
      </c>
      <c r="O22">
        <f>(I22*21)/100</f>
        <v>0</v>
      </c>
      <c r="P22" t="s">
        <v>10</v>
      </c>
    </row>
    <row r="23" spans="1:16" x14ac:dyDescent="0.2">
      <c r="A23" s="23" t="s">
        <v>44</v>
      </c>
      <c r="E23" s="24" t="s">
        <v>60</v>
      </c>
    </row>
    <row r="24" spans="1:16" x14ac:dyDescent="0.2">
      <c r="A24" s="25" t="s">
        <v>45</v>
      </c>
      <c r="E24" s="26" t="s">
        <v>46</v>
      </c>
    </row>
    <row r="25" spans="1:16" ht="293.25" x14ac:dyDescent="0.2">
      <c r="A25" t="s">
        <v>47</v>
      </c>
      <c r="E25" s="24" t="s">
        <v>61</v>
      </c>
    </row>
    <row r="26" spans="1:16" x14ac:dyDescent="0.2">
      <c r="A26" s="17" t="s">
        <v>39</v>
      </c>
      <c r="B26" s="18" t="s">
        <v>33</v>
      </c>
      <c r="C26" s="18" t="s">
        <v>62</v>
      </c>
      <c r="D26" s="17" t="s">
        <v>41</v>
      </c>
      <c r="E26" s="19" t="s">
        <v>63</v>
      </c>
      <c r="F26" s="20" t="s">
        <v>43</v>
      </c>
      <c r="G26" s="21">
        <v>469.8</v>
      </c>
      <c r="H26" s="22">
        <v>0</v>
      </c>
      <c r="I26" s="22">
        <f>ROUND(ROUND(H26,2)*ROUND(G26,3),2)</f>
        <v>0</v>
      </c>
      <c r="O26">
        <f>(I26*21)/100</f>
        <v>0</v>
      </c>
      <c r="P26" t="s">
        <v>10</v>
      </c>
    </row>
    <row r="27" spans="1:16" x14ac:dyDescent="0.2">
      <c r="A27" s="23" t="s">
        <v>44</v>
      </c>
      <c r="E27" s="24" t="s">
        <v>64</v>
      </c>
    </row>
    <row r="28" spans="1:16" ht="25.5" x14ac:dyDescent="0.2">
      <c r="A28" s="25" t="s">
        <v>45</v>
      </c>
      <c r="E28" s="26" t="s">
        <v>65</v>
      </c>
    </row>
    <row r="29" spans="1:16" ht="255" x14ac:dyDescent="0.2">
      <c r="A29" t="s">
        <v>47</v>
      </c>
      <c r="E29" s="24" t="s">
        <v>66</v>
      </c>
    </row>
    <row r="30" spans="1:16" x14ac:dyDescent="0.2">
      <c r="A30" s="17" t="s">
        <v>39</v>
      </c>
      <c r="B30" s="18" t="s">
        <v>34</v>
      </c>
      <c r="C30" s="18" t="s">
        <v>67</v>
      </c>
      <c r="D30" s="17" t="s">
        <v>41</v>
      </c>
      <c r="E30" s="19" t="s">
        <v>68</v>
      </c>
      <c r="F30" s="20" t="s">
        <v>69</v>
      </c>
      <c r="G30" s="21">
        <v>34642</v>
      </c>
      <c r="H30" s="22">
        <v>0</v>
      </c>
      <c r="I30" s="22">
        <f>ROUND(ROUND(H30,2)*ROUND(G30,3),2)</f>
        <v>0</v>
      </c>
      <c r="O30">
        <f>(I30*21)/100</f>
        <v>0</v>
      </c>
      <c r="P30" t="s">
        <v>10</v>
      </c>
    </row>
    <row r="31" spans="1:16" x14ac:dyDescent="0.2">
      <c r="A31" s="23" t="s">
        <v>44</v>
      </c>
      <c r="E31" s="24" t="s">
        <v>41</v>
      </c>
    </row>
    <row r="32" spans="1:16" x14ac:dyDescent="0.2">
      <c r="A32" s="25" t="s">
        <v>45</v>
      </c>
      <c r="E32" s="26" t="s">
        <v>46</v>
      </c>
    </row>
    <row r="33" spans="1:18" ht="25.5" x14ac:dyDescent="0.2">
      <c r="A33" t="s">
        <v>47</v>
      </c>
      <c r="E33" s="24" t="s">
        <v>70</v>
      </c>
    </row>
    <row r="34" spans="1:18" ht="12.75" customHeight="1" x14ac:dyDescent="0.2">
      <c r="A34" s="3" t="s">
        <v>37</v>
      </c>
      <c r="B34" s="3"/>
      <c r="C34" s="27" t="s">
        <v>71</v>
      </c>
      <c r="D34" s="3"/>
      <c r="E34" s="15" t="s">
        <v>72</v>
      </c>
      <c r="F34" s="3"/>
      <c r="G34" s="3"/>
      <c r="H34" s="3"/>
      <c r="I34" s="28">
        <f>0+Q34</f>
        <v>0</v>
      </c>
      <c r="O34">
        <f>0+R34</f>
        <v>0</v>
      </c>
      <c r="Q34">
        <f>0+I35+I39+I43</f>
        <v>0</v>
      </c>
      <c r="R34">
        <f>0+O35+O39+O43</f>
        <v>0</v>
      </c>
    </row>
    <row r="35" spans="1:18" x14ac:dyDescent="0.2">
      <c r="A35" s="17" t="s">
        <v>39</v>
      </c>
      <c r="B35" s="18" t="s">
        <v>73</v>
      </c>
      <c r="C35" s="18" t="s">
        <v>74</v>
      </c>
      <c r="D35" s="17" t="s">
        <v>41</v>
      </c>
      <c r="E35" s="19" t="s">
        <v>75</v>
      </c>
      <c r="F35" s="20" t="s">
        <v>69</v>
      </c>
      <c r="G35" s="21">
        <v>6120</v>
      </c>
      <c r="H35" s="22">
        <v>0</v>
      </c>
      <c r="I35" s="22">
        <f>ROUND(ROUND(H35,2)*ROUND(G35,3),2)</f>
        <v>0</v>
      </c>
      <c r="O35">
        <f>(I35*21)/100</f>
        <v>0</v>
      </c>
      <c r="P35" t="s">
        <v>10</v>
      </c>
    </row>
    <row r="36" spans="1:18" x14ac:dyDescent="0.2">
      <c r="A36" s="23" t="s">
        <v>44</v>
      </c>
      <c r="E36" s="24" t="s">
        <v>41</v>
      </c>
    </row>
    <row r="37" spans="1:18" x14ac:dyDescent="0.2">
      <c r="A37" s="25" t="s">
        <v>45</v>
      </c>
      <c r="E37" s="26" t="s">
        <v>76</v>
      </c>
    </row>
    <row r="38" spans="1:18" ht="25.5" x14ac:dyDescent="0.2">
      <c r="A38" t="s">
        <v>47</v>
      </c>
      <c r="E38" s="24" t="s">
        <v>77</v>
      </c>
    </row>
    <row r="39" spans="1:18" x14ac:dyDescent="0.2">
      <c r="A39" s="17" t="s">
        <v>39</v>
      </c>
      <c r="B39" s="18" t="s">
        <v>78</v>
      </c>
      <c r="C39" s="18" t="s">
        <v>79</v>
      </c>
      <c r="D39" s="17" t="s">
        <v>41</v>
      </c>
      <c r="E39" s="19" t="s">
        <v>80</v>
      </c>
      <c r="F39" s="20" t="s">
        <v>69</v>
      </c>
      <c r="G39" s="21">
        <v>6120</v>
      </c>
      <c r="H39" s="22">
        <v>0</v>
      </c>
      <c r="I39" s="22">
        <f>ROUND(ROUND(H39,2)*ROUND(G39,3),2)</f>
        <v>0</v>
      </c>
      <c r="O39">
        <f>(I39*21)/100</f>
        <v>0</v>
      </c>
      <c r="P39" t="s">
        <v>10</v>
      </c>
    </row>
    <row r="40" spans="1:18" x14ac:dyDescent="0.2">
      <c r="A40" s="23" t="s">
        <v>44</v>
      </c>
      <c r="E40" s="24" t="s">
        <v>41</v>
      </c>
    </row>
    <row r="41" spans="1:18" x14ac:dyDescent="0.2">
      <c r="A41" s="25" t="s">
        <v>45</v>
      </c>
      <c r="E41" s="26" t="s">
        <v>76</v>
      </c>
    </row>
    <row r="42" spans="1:18" ht="38.25" x14ac:dyDescent="0.2">
      <c r="A42" t="s">
        <v>47</v>
      </c>
      <c r="E42" s="24" t="s">
        <v>81</v>
      </c>
    </row>
    <row r="43" spans="1:18" x14ac:dyDescent="0.2">
      <c r="A43" s="17" t="s">
        <v>39</v>
      </c>
      <c r="B43" s="18" t="s">
        <v>35</v>
      </c>
      <c r="C43" s="18" t="s">
        <v>82</v>
      </c>
      <c r="D43" s="17" t="s">
        <v>41</v>
      </c>
      <c r="E43" s="19" t="s">
        <v>83</v>
      </c>
      <c r="F43" s="20" t="s">
        <v>69</v>
      </c>
      <c r="G43" s="21">
        <v>400</v>
      </c>
      <c r="H43" s="22">
        <v>0</v>
      </c>
      <c r="I43" s="22">
        <f>ROUND(ROUND(H43,2)*ROUND(G43,3),2)</f>
        <v>0</v>
      </c>
      <c r="O43">
        <f>(I43*21)/100</f>
        <v>0</v>
      </c>
      <c r="P43" t="s">
        <v>10</v>
      </c>
    </row>
    <row r="44" spans="1:18" x14ac:dyDescent="0.2">
      <c r="A44" s="23" t="s">
        <v>44</v>
      </c>
      <c r="E44" s="24" t="s">
        <v>41</v>
      </c>
    </row>
    <row r="45" spans="1:18" x14ac:dyDescent="0.2">
      <c r="A45" s="25" t="s">
        <v>45</v>
      </c>
      <c r="E45" s="26" t="s">
        <v>84</v>
      </c>
    </row>
    <row r="46" spans="1:18" ht="38.25" x14ac:dyDescent="0.2">
      <c r="A46" t="s">
        <v>47</v>
      </c>
      <c r="E46" s="24" t="s">
        <v>85</v>
      </c>
    </row>
    <row r="47" spans="1:18" ht="12.75" customHeight="1" x14ac:dyDescent="0.2">
      <c r="A47" s="3" t="s">
        <v>37</v>
      </c>
      <c r="B47" s="3"/>
      <c r="C47" s="27" t="s">
        <v>86</v>
      </c>
      <c r="D47" s="3"/>
      <c r="E47" s="15" t="s">
        <v>87</v>
      </c>
      <c r="F47" s="3"/>
      <c r="G47" s="3"/>
      <c r="H47" s="3"/>
      <c r="I47" s="28">
        <f>0+Q47</f>
        <v>0</v>
      </c>
      <c r="O47">
        <f>0+R47</f>
        <v>0</v>
      </c>
      <c r="Q47">
        <f>0+I48+I52+I56+I60</f>
        <v>0</v>
      </c>
      <c r="R47">
        <f>0+O48+O52+O56+O60</f>
        <v>0</v>
      </c>
    </row>
    <row r="48" spans="1:18" x14ac:dyDescent="0.2">
      <c r="A48" s="17" t="s">
        <v>39</v>
      </c>
      <c r="B48" s="18" t="s">
        <v>36</v>
      </c>
      <c r="C48" s="18" t="s">
        <v>88</v>
      </c>
      <c r="D48" s="17" t="s">
        <v>41</v>
      </c>
      <c r="E48" s="19" t="s">
        <v>89</v>
      </c>
      <c r="F48" s="20" t="s">
        <v>51</v>
      </c>
      <c r="G48" s="21">
        <v>2697</v>
      </c>
      <c r="H48" s="22">
        <v>0</v>
      </c>
      <c r="I48" s="22">
        <f>ROUND(ROUND(H48,2)*ROUND(G48,3),2)</f>
        <v>0</v>
      </c>
      <c r="O48">
        <f>(I48*21)/100</f>
        <v>0</v>
      </c>
      <c r="P48" t="s">
        <v>10</v>
      </c>
    </row>
    <row r="49" spans="1:18" x14ac:dyDescent="0.2">
      <c r="A49" s="23" t="s">
        <v>44</v>
      </c>
      <c r="E49" s="24" t="s">
        <v>41</v>
      </c>
    </row>
    <row r="50" spans="1:18" x14ac:dyDescent="0.2">
      <c r="A50" s="25" t="s">
        <v>45</v>
      </c>
      <c r="E50" s="26" t="s">
        <v>90</v>
      </c>
    </row>
    <row r="51" spans="1:18" ht="165.75" x14ac:dyDescent="0.2">
      <c r="A51" t="s">
        <v>47</v>
      </c>
      <c r="E51" s="24" t="s">
        <v>91</v>
      </c>
    </row>
    <row r="52" spans="1:18" x14ac:dyDescent="0.2">
      <c r="A52" s="17" t="s">
        <v>39</v>
      </c>
      <c r="B52" s="18" t="s">
        <v>92</v>
      </c>
      <c r="C52" s="18" t="s">
        <v>93</v>
      </c>
      <c r="D52" s="17" t="s">
        <v>41</v>
      </c>
      <c r="E52" s="19" t="s">
        <v>94</v>
      </c>
      <c r="F52" s="20" t="s">
        <v>51</v>
      </c>
      <c r="G52" s="21">
        <v>1401</v>
      </c>
      <c r="H52" s="22">
        <v>0</v>
      </c>
      <c r="I52" s="22">
        <f>ROUND(ROUND(H52,2)*ROUND(G52,3),2)</f>
        <v>0</v>
      </c>
      <c r="O52">
        <f>(I52*21)/100</f>
        <v>0</v>
      </c>
      <c r="P52" t="s">
        <v>10</v>
      </c>
    </row>
    <row r="53" spans="1:18" x14ac:dyDescent="0.2">
      <c r="A53" s="23" t="s">
        <v>44</v>
      </c>
      <c r="E53" s="24" t="s">
        <v>41</v>
      </c>
    </row>
    <row r="54" spans="1:18" x14ac:dyDescent="0.2">
      <c r="A54" s="25" t="s">
        <v>45</v>
      </c>
      <c r="E54" s="26" t="s">
        <v>90</v>
      </c>
    </row>
    <row r="55" spans="1:18" ht="165.75" x14ac:dyDescent="0.2">
      <c r="A55" t="s">
        <v>47</v>
      </c>
      <c r="E55" s="24" t="s">
        <v>91</v>
      </c>
    </row>
    <row r="56" spans="1:18" x14ac:dyDescent="0.2">
      <c r="A56" s="17" t="s">
        <v>39</v>
      </c>
      <c r="B56" s="18" t="s">
        <v>95</v>
      </c>
      <c r="C56" s="18" t="s">
        <v>96</v>
      </c>
      <c r="D56" s="17" t="s">
        <v>41</v>
      </c>
      <c r="E56" s="19" t="s">
        <v>97</v>
      </c>
      <c r="F56" s="20" t="s">
        <v>43</v>
      </c>
      <c r="G56" s="35">
        <v>137.82</v>
      </c>
      <c r="H56" s="22">
        <v>0</v>
      </c>
      <c r="I56" s="22">
        <f>ROUND(ROUND(H56,2)*ROUND(G56,3),2)</f>
        <v>0</v>
      </c>
      <c r="O56">
        <f>(I56*21)/100</f>
        <v>0</v>
      </c>
      <c r="P56" t="s">
        <v>10</v>
      </c>
    </row>
    <row r="57" spans="1:18" x14ac:dyDescent="0.2">
      <c r="A57" s="23" t="s">
        <v>44</v>
      </c>
      <c r="E57" s="42" t="s">
        <v>236</v>
      </c>
    </row>
    <row r="58" spans="1:18" ht="25.5" x14ac:dyDescent="0.2">
      <c r="A58" s="25" t="s">
        <v>45</v>
      </c>
      <c r="E58" s="43" t="s">
        <v>239</v>
      </c>
    </row>
    <row r="59" spans="1:18" ht="369.75" x14ac:dyDescent="0.2">
      <c r="A59" t="s">
        <v>47</v>
      </c>
      <c r="E59" s="29" t="s">
        <v>98</v>
      </c>
    </row>
    <row r="60" spans="1:18" ht="25.5" x14ac:dyDescent="0.2">
      <c r="A60" s="17" t="s">
        <v>39</v>
      </c>
      <c r="B60" s="18" t="s">
        <v>99</v>
      </c>
      <c r="C60" s="18" t="s">
        <v>100</v>
      </c>
      <c r="D60" s="17" t="s">
        <v>41</v>
      </c>
      <c r="E60" s="19" t="s">
        <v>101</v>
      </c>
      <c r="F60" s="20" t="s">
        <v>69</v>
      </c>
      <c r="G60" s="21">
        <v>8023.5</v>
      </c>
      <c r="H60" s="22">
        <v>0</v>
      </c>
      <c r="I60" s="22">
        <f>ROUND(ROUND(H60,2)*ROUND(G60,3),2)</f>
        <v>0</v>
      </c>
      <c r="O60">
        <f>(I60*21)/100</f>
        <v>0</v>
      </c>
      <c r="P60" t="s">
        <v>10</v>
      </c>
    </row>
    <row r="61" spans="1:18" x14ac:dyDescent="0.2">
      <c r="A61" s="23" t="s">
        <v>44</v>
      </c>
      <c r="E61" s="24" t="s">
        <v>102</v>
      </c>
    </row>
    <row r="62" spans="1:18" x14ac:dyDescent="0.2">
      <c r="A62" s="25" t="s">
        <v>45</v>
      </c>
      <c r="E62" s="26" t="s">
        <v>46</v>
      </c>
    </row>
    <row r="63" spans="1:18" ht="178.5" x14ac:dyDescent="0.2">
      <c r="A63" t="s">
        <v>47</v>
      </c>
      <c r="E63" s="24" t="s">
        <v>103</v>
      </c>
    </row>
    <row r="64" spans="1:18" ht="12.75" customHeight="1" x14ac:dyDescent="0.2">
      <c r="A64" s="3" t="s">
        <v>37</v>
      </c>
      <c r="B64" s="3"/>
      <c r="C64" s="27" t="s">
        <v>104</v>
      </c>
      <c r="D64" s="3"/>
      <c r="E64" s="15" t="s">
        <v>105</v>
      </c>
      <c r="F64" s="3"/>
      <c r="G64" s="3"/>
      <c r="H64" s="3"/>
      <c r="I64" s="28">
        <f>0+Q64</f>
        <v>0</v>
      </c>
      <c r="O64">
        <f>0+R64</f>
        <v>0</v>
      </c>
      <c r="Q64">
        <f>0+I65+I69</f>
        <v>0</v>
      </c>
      <c r="R64">
        <f>0+O65+O69</f>
        <v>0</v>
      </c>
    </row>
    <row r="65" spans="1:18" x14ac:dyDescent="0.2">
      <c r="A65" s="17" t="s">
        <v>39</v>
      </c>
      <c r="B65" s="18" t="s">
        <v>106</v>
      </c>
      <c r="C65" s="18" t="s">
        <v>107</v>
      </c>
      <c r="D65" s="17" t="s">
        <v>41</v>
      </c>
      <c r="E65" s="19" t="s">
        <v>108</v>
      </c>
      <c r="F65" s="20" t="s">
        <v>69</v>
      </c>
      <c r="G65" s="21">
        <v>652</v>
      </c>
      <c r="H65" s="22">
        <v>0</v>
      </c>
      <c r="I65" s="22">
        <f>ROUND(ROUND(H65,2)*ROUND(G65,3),2)</f>
        <v>0</v>
      </c>
      <c r="O65">
        <f>(I65*21)/100</f>
        <v>0</v>
      </c>
      <c r="P65" t="s">
        <v>10</v>
      </c>
    </row>
    <row r="66" spans="1:18" x14ac:dyDescent="0.2">
      <c r="A66" s="23" t="s">
        <v>44</v>
      </c>
      <c r="E66" s="24" t="s">
        <v>109</v>
      </c>
    </row>
    <row r="67" spans="1:18" x14ac:dyDescent="0.2">
      <c r="A67" s="25" t="s">
        <v>45</v>
      </c>
      <c r="E67" s="26" t="s">
        <v>110</v>
      </c>
    </row>
    <row r="68" spans="1:18" ht="114.75" x14ac:dyDescent="0.2">
      <c r="A68" t="s">
        <v>47</v>
      </c>
      <c r="E68" s="24" t="s">
        <v>111</v>
      </c>
    </row>
    <row r="69" spans="1:18" x14ac:dyDescent="0.2">
      <c r="A69" s="17" t="s">
        <v>39</v>
      </c>
      <c r="B69" s="18" t="s">
        <v>112</v>
      </c>
      <c r="C69" s="18" t="s">
        <v>113</v>
      </c>
      <c r="D69" s="17" t="s">
        <v>41</v>
      </c>
      <c r="E69" s="19" t="s">
        <v>114</v>
      </c>
      <c r="F69" s="20" t="s">
        <v>43</v>
      </c>
      <c r="G69" s="21">
        <v>25.2</v>
      </c>
      <c r="H69" s="22">
        <v>0</v>
      </c>
      <c r="I69" s="22">
        <f>ROUND(ROUND(H69,2)*ROUND(G69,3),2)</f>
        <v>0</v>
      </c>
      <c r="O69">
        <f>(I69*21)/100</f>
        <v>0</v>
      </c>
      <c r="P69" t="s">
        <v>10</v>
      </c>
    </row>
    <row r="70" spans="1:18" x14ac:dyDescent="0.2">
      <c r="A70" s="23" t="s">
        <v>44</v>
      </c>
      <c r="E70" s="24" t="s">
        <v>115</v>
      </c>
    </row>
    <row r="71" spans="1:18" x14ac:dyDescent="0.2">
      <c r="A71" s="25" t="s">
        <v>45</v>
      </c>
      <c r="E71" s="26" t="s">
        <v>116</v>
      </c>
    </row>
    <row r="72" spans="1:18" ht="229.5" x14ac:dyDescent="0.2">
      <c r="A72" t="s">
        <v>47</v>
      </c>
      <c r="E72" s="24" t="s">
        <v>117</v>
      </c>
    </row>
    <row r="73" spans="1:18" ht="12.75" customHeight="1" x14ac:dyDescent="0.2">
      <c r="A73" s="3" t="s">
        <v>37</v>
      </c>
      <c r="B73" s="3"/>
      <c r="C73" s="27" t="s">
        <v>118</v>
      </c>
      <c r="D73" s="3"/>
      <c r="E73" s="15" t="s">
        <v>119</v>
      </c>
      <c r="F73" s="3"/>
      <c r="G73" s="3"/>
      <c r="H73" s="3"/>
      <c r="I73" s="28">
        <f>0+Q73</f>
        <v>0</v>
      </c>
      <c r="O73">
        <f>0+R73</f>
        <v>0</v>
      </c>
      <c r="Q73">
        <f>0+I74+I78+I82+I86</f>
        <v>0</v>
      </c>
      <c r="R73">
        <f>0+O74+O78+O82+O86</f>
        <v>0</v>
      </c>
    </row>
    <row r="74" spans="1:18" ht="25.5" x14ac:dyDescent="0.2">
      <c r="A74" s="17" t="s">
        <v>39</v>
      </c>
      <c r="B74" s="18" t="s">
        <v>120</v>
      </c>
      <c r="C74" s="18" t="s">
        <v>121</v>
      </c>
      <c r="D74" s="17" t="s">
        <v>41</v>
      </c>
      <c r="E74" s="19" t="s">
        <v>122</v>
      </c>
      <c r="F74" s="20" t="s">
        <v>51</v>
      </c>
      <c r="G74" s="21">
        <v>3475</v>
      </c>
      <c r="H74" s="22">
        <v>0</v>
      </c>
      <c r="I74" s="22">
        <f>ROUND(ROUND(H74,2)*ROUND(G74,3),2)</f>
        <v>0</v>
      </c>
      <c r="O74">
        <f>(I74*21)/100</f>
        <v>0</v>
      </c>
      <c r="P74" t="s">
        <v>10</v>
      </c>
    </row>
    <row r="75" spans="1:18" x14ac:dyDescent="0.2">
      <c r="A75" s="23" t="s">
        <v>44</v>
      </c>
      <c r="E75" s="24" t="s">
        <v>123</v>
      </c>
    </row>
    <row r="76" spans="1:18" x14ac:dyDescent="0.2">
      <c r="A76" s="25" t="s">
        <v>45</v>
      </c>
      <c r="E76" s="26" t="s">
        <v>41</v>
      </c>
    </row>
    <row r="77" spans="1:18" ht="89.25" x14ac:dyDescent="0.2">
      <c r="A77" t="s">
        <v>47</v>
      </c>
      <c r="E77" s="24" t="s">
        <v>124</v>
      </c>
    </row>
    <row r="78" spans="1:18" ht="25.5" x14ac:dyDescent="0.2">
      <c r="A78" s="17" t="s">
        <v>39</v>
      </c>
      <c r="B78" s="18" t="s">
        <v>125</v>
      </c>
      <c r="C78" s="18" t="s">
        <v>126</v>
      </c>
      <c r="D78" s="17" t="s">
        <v>41</v>
      </c>
      <c r="E78" s="19" t="s">
        <v>127</v>
      </c>
      <c r="F78" s="20" t="s">
        <v>51</v>
      </c>
      <c r="G78" s="21">
        <v>543</v>
      </c>
      <c r="H78" s="22">
        <v>0</v>
      </c>
      <c r="I78" s="22">
        <f>ROUND(ROUND(H78,2)*ROUND(G78,3),2)</f>
        <v>0</v>
      </c>
      <c r="O78">
        <f>(I78*21)/100</f>
        <v>0</v>
      </c>
      <c r="P78" t="s">
        <v>10</v>
      </c>
    </row>
    <row r="79" spans="1:18" x14ac:dyDescent="0.2">
      <c r="A79" s="23" t="s">
        <v>44</v>
      </c>
      <c r="E79" s="24" t="s">
        <v>128</v>
      </c>
    </row>
    <row r="80" spans="1:18" x14ac:dyDescent="0.2">
      <c r="A80" s="25" t="s">
        <v>45</v>
      </c>
      <c r="E80" s="26" t="s">
        <v>41</v>
      </c>
    </row>
    <row r="81" spans="1:18" ht="89.25" x14ac:dyDescent="0.2">
      <c r="A81" t="s">
        <v>47</v>
      </c>
      <c r="E81" s="24" t="s">
        <v>124</v>
      </c>
    </row>
    <row r="82" spans="1:18" x14ac:dyDescent="0.2">
      <c r="A82" s="17" t="s">
        <v>39</v>
      </c>
      <c r="B82" s="18" t="s">
        <v>71</v>
      </c>
      <c r="C82" s="18" t="s">
        <v>129</v>
      </c>
      <c r="D82" s="17" t="s">
        <v>41</v>
      </c>
      <c r="E82" s="19" t="s">
        <v>130</v>
      </c>
      <c r="F82" s="20" t="s">
        <v>43</v>
      </c>
      <c r="G82" s="21">
        <v>817</v>
      </c>
      <c r="H82" s="22">
        <v>0</v>
      </c>
      <c r="I82" s="22">
        <f>ROUND(ROUND(H82,2)*ROUND(G82,3),2)</f>
        <v>0</v>
      </c>
      <c r="O82">
        <f>(I82*21)/100</f>
        <v>0</v>
      </c>
      <c r="P82" t="s">
        <v>10</v>
      </c>
    </row>
    <row r="83" spans="1:18" x14ac:dyDescent="0.2">
      <c r="A83" s="23" t="s">
        <v>44</v>
      </c>
      <c r="E83" s="24" t="s">
        <v>131</v>
      </c>
    </row>
    <row r="84" spans="1:18" x14ac:dyDescent="0.2">
      <c r="A84" s="25" t="s">
        <v>45</v>
      </c>
      <c r="E84" s="26" t="s">
        <v>132</v>
      </c>
    </row>
    <row r="85" spans="1:18" ht="114.75" x14ac:dyDescent="0.2">
      <c r="A85" t="s">
        <v>47</v>
      </c>
      <c r="E85" s="24" t="s">
        <v>133</v>
      </c>
    </row>
    <row r="86" spans="1:18" x14ac:dyDescent="0.2">
      <c r="A86" s="17" t="s">
        <v>39</v>
      </c>
      <c r="B86" s="18" t="s">
        <v>134</v>
      </c>
      <c r="C86" s="18" t="s">
        <v>135</v>
      </c>
      <c r="D86" s="17" t="s">
        <v>41</v>
      </c>
      <c r="E86" s="19" t="s">
        <v>136</v>
      </c>
      <c r="F86" s="20" t="s">
        <v>137</v>
      </c>
      <c r="G86" s="21">
        <v>1</v>
      </c>
      <c r="H86" s="22">
        <v>0</v>
      </c>
      <c r="I86" s="22">
        <f>ROUND(ROUND(H86,2)*ROUND(G86,3),2)</f>
        <v>0</v>
      </c>
      <c r="O86">
        <f>(I86*0)/100</f>
        <v>0</v>
      </c>
      <c r="P86" t="s">
        <v>30</v>
      </c>
    </row>
    <row r="87" spans="1:18" x14ac:dyDescent="0.2">
      <c r="A87" s="23" t="s">
        <v>44</v>
      </c>
      <c r="E87" s="24" t="s">
        <v>138</v>
      </c>
    </row>
    <row r="88" spans="1:18" x14ac:dyDescent="0.2">
      <c r="A88" s="25" t="s">
        <v>45</v>
      </c>
      <c r="E88" s="26" t="s">
        <v>41</v>
      </c>
    </row>
    <row r="89" spans="1:18" x14ac:dyDescent="0.2">
      <c r="A89" t="s">
        <v>47</v>
      </c>
      <c r="E89" s="24" t="s">
        <v>41</v>
      </c>
    </row>
    <row r="90" spans="1:18" ht="12.75" customHeight="1" x14ac:dyDescent="0.2">
      <c r="A90" s="3" t="s">
        <v>37</v>
      </c>
      <c r="B90" s="3"/>
      <c r="C90" s="27" t="s">
        <v>139</v>
      </c>
      <c r="D90" s="3"/>
      <c r="E90" s="15" t="s">
        <v>140</v>
      </c>
      <c r="F90" s="3"/>
      <c r="G90" s="3"/>
      <c r="H90" s="3"/>
      <c r="I90" s="28">
        <f>0+Q90</f>
        <v>0</v>
      </c>
      <c r="O90">
        <f>0+R90</f>
        <v>0</v>
      </c>
      <c r="Q90">
        <f>0+I91+I95+I99+I103+I107+I111</f>
        <v>0</v>
      </c>
      <c r="R90">
        <f>0+O91+O95+O99+O103+O107+O111</f>
        <v>0</v>
      </c>
    </row>
    <row r="91" spans="1:18" x14ac:dyDescent="0.2">
      <c r="A91" s="17" t="s">
        <v>39</v>
      </c>
      <c r="B91" s="18" t="s">
        <v>86</v>
      </c>
      <c r="C91" s="18" t="s">
        <v>141</v>
      </c>
      <c r="D91" s="17" t="s">
        <v>41</v>
      </c>
      <c r="E91" s="19" t="s">
        <v>142</v>
      </c>
      <c r="F91" s="20" t="s">
        <v>69</v>
      </c>
      <c r="G91" s="21">
        <v>15912</v>
      </c>
      <c r="H91" s="22">
        <v>0</v>
      </c>
      <c r="I91" s="22">
        <f>ROUND(ROUND(H91,2)*ROUND(G91,3),2)</f>
        <v>0</v>
      </c>
      <c r="O91">
        <f>(I91*21)/100</f>
        <v>0</v>
      </c>
      <c r="P91" t="s">
        <v>10</v>
      </c>
    </row>
    <row r="92" spans="1:18" x14ac:dyDescent="0.2">
      <c r="A92" s="23" t="s">
        <v>44</v>
      </c>
      <c r="E92" s="24" t="s">
        <v>143</v>
      </c>
    </row>
    <row r="93" spans="1:18" ht="25.5" x14ac:dyDescent="0.2">
      <c r="A93" s="25" t="s">
        <v>45</v>
      </c>
      <c r="E93" s="26" t="s">
        <v>144</v>
      </c>
    </row>
    <row r="94" spans="1:18" ht="38.25" x14ac:dyDescent="0.2">
      <c r="A94" t="s">
        <v>47</v>
      </c>
      <c r="E94" s="24" t="s">
        <v>145</v>
      </c>
    </row>
    <row r="95" spans="1:18" ht="25.5" x14ac:dyDescent="0.2">
      <c r="A95" s="17" t="s">
        <v>39</v>
      </c>
      <c r="B95" s="18" t="s">
        <v>146</v>
      </c>
      <c r="C95" s="18" t="s">
        <v>147</v>
      </c>
      <c r="D95" s="17" t="s">
        <v>41</v>
      </c>
      <c r="E95" s="19" t="s">
        <v>148</v>
      </c>
      <c r="F95" s="20" t="s">
        <v>43</v>
      </c>
      <c r="G95" s="21">
        <v>2487.875</v>
      </c>
      <c r="H95" s="22">
        <v>0</v>
      </c>
      <c r="I95" s="22">
        <f>ROUND(ROUND(H95,2)*ROUND(G95,3),2)</f>
        <v>0</v>
      </c>
      <c r="O95">
        <f>(I95*21)/100</f>
        <v>0</v>
      </c>
      <c r="P95" t="s">
        <v>10</v>
      </c>
    </row>
    <row r="96" spans="1:18" x14ac:dyDescent="0.2">
      <c r="A96" s="23" t="s">
        <v>44</v>
      </c>
      <c r="E96" s="24" t="s">
        <v>149</v>
      </c>
    </row>
    <row r="97" spans="1:16" ht="63.75" x14ac:dyDescent="0.2">
      <c r="A97" s="25" t="s">
        <v>45</v>
      </c>
      <c r="E97" s="26" t="s">
        <v>150</v>
      </c>
    </row>
    <row r="98" spans="1:16" ht="280.5" x14ac:dyDescent="0.2">
      <c r="A98" t="s">
        <v>47</v>
      </c>
      <c r="E98" s="24" t="s">
        <v>151</v>
      </c>
    </row>
    <row r="99" spans="1:16" ht="25.5" x14ac:dyDescent="0.2">
      <c r="A99" s="17" t="s">
        <v>39</v>
      </c>
      <c r="B99" s="18" t="s">
        <v>152</v>
      </c>
      <c r="C99" s="18" t="s">
        <v>153</v>
      </c>
      <c r="D99" s="17" t="s">
        <v>41</v>
      </c>
      <c r="E99" s="19" t="s">
        <v>154</v>
      </c>
      <c r="F99" s="20" t="s">
        <v>43</v>
      </c>
      <c r="G99" s="21">
        <v>4641</v>
      </c>
      <c r="H99" s="22">
        <v>0</v>
      </c>
      <c r="I99" s="22">
        <f>ROUND(ROUND(H99,2)*ROUND(G99,3),2)</f>
        <v>0</v>
      </c>
      <c r="O99">
        <f>(I99*21)/100</f>
        <v>0</v>
      </c>
      <c r="P99" t="s">
        <v>10</v>
      </c>
    </row>
    <row r="100" spans="1:16" x14ac:dyDescent="0.2">
      <c r="A100" s="23" t="s">
        <v>44</v>
      </c>
      <c r="E100" s="24" t="s">
        <v>155</v>
      </c>
    </row>
    <row r="101" spans="1:16" ht="25.5" x14ac:dyDescent="0.2">
      <c r="A101" s="25" t="s">
        <v>45</v>
      </c>
      <c r="E101" s="26" t="s">
        <v>156</v>
      </c>
    </row>
    <row r="102" spans="1:16" ht="344.25" x14ac:dyDescent="0.2">
      <c r="A102" t="s">
        <v>47</v>
      </c>
      <c r="E102" s="24" t="s">
        <v>157</v>
      </c>
    </row>
    <row r="103" spans="1:16" ht="25.5" x14ac:dyDescent="0.2">
      <c r="A103" s="17" t="s">
        <v>39</v>
      </c>
      <c r="B103" s="18" t="s">
        <v>158</v>
      </c>
      <c r="C103" s="18" t="s">
        <v>159</v>
      </c>
      <c r="D103" s="17" t="s">
        <v>41</v>
      </c>
      <c r="E103" s="19" t="s">
        <v>160</v>
      </c>
      <c r="F103" s="20" t="s">
        <v>43</v>
      </c>
      <c r="G103" s="21">
        <v>1946</v>
      </c>
      <c r="H103" s="22">
        <v>0</v>
      </c>
      <c r="I103" s="22">
        <f>ROUND(ROUND(H103,2)*ROUND(G103,3),2)</f>
        <v>0</v>
      </c>
      <c r="O103">
        <f>(I103*21)/100</f>
        <v>0</v>
      </c>
      <c r="P103" t="s">
        <v>10</v>
      </c>
    </row>
    <row r="104" spans="1:16" x14ac:dyDescent="0.2">
      <c r="A104" s="23" t="s">
        <v>44</v>
      </c>
      <c r="E104" s="24" t="s">
        <v>161</v>
      </c>
    </row>
    <row r="105" spans="1:16" x14ac:dyDescent="0.2">
      <c r="A105" s="25" t="s">
        <v>45</v>
      </c>
      <c r="E105" s="26" t="s">
        <v>162</v>
      </c>
    </row>
    <row r="106" spans="1:16" ht="293.25" x14ac:dyDescent="0.2">
      <c r="A106" t="s">
        <v>47</v>
      </c>
      <c r="E106" s="24" t="s">
        <v>163</v>
      </c>
    </row>
    <row r="107" spans="1:16" ht="25.5" x14ac:dyDescent="0.2">
      <c r="A107" s="17" t="s">
        <v>39</v>
      </c>
      <c r="B107" s="18" t="s">
        <v>164</v>
      </c>
      <c r="C107" s="18" t="s">
        <v>165</v>
      </c>
      <c r="D107" s="17" t="s">
        <v>41</v>
      </c>
      <c r="E107" s="19" t="s">
        <v>166</v>
      </c>
      <c r="F107" s="20" t="s">
        <v>43</v>
      </c>
      <c r="G107" s="21">
        <v>168.75</v>
      </c>
      <c r="H107" s="22">
        <v>0</v>
      </c>
      <c r="I107" s="22">
        <f>ROUND(ROUND(H107,2)*ROUND(G107,3),2)</f>
        <v>0</v>
      </c>
      <c r="O107">
        <f>(I107*21)/100</f>
        <v>0</v>
      </c>
      <c r="P107" t="s">
        <v>10</v>
      </c>
    </row>
    <row r="108" spans="1:16" x14ac:dyDescent="0.2">
      <c r="A108" s="23" t="s">
        <v>44</v>
      </c>
      <c r="E108" s="24" t="s">
        <v>167</v>
      </c>
    </row>
    <row r="109" spans="1:16" ht="25.5" x14ac:dyDescent="0.2">
      <c r="A109" s="25" t="s">
        <v>45</v>
      </c>
      <c r="E109" s="26" t="s">
        <v>168</v>
      </c>
    </row>
    <row r="110" spans="1:16" ht="267.75" x14ac:dyDescent="0.2">
      <c r="A110" t="s">
        <v>47</v>
      </c>
      <c r="E110" s="24" t="s">
        <v>169</v>
      </c>
    </row>
    <row r="111" spans="1:16" ht="25.5" x14ac:dyDescent="0.2">
      <c r="A111" s="17" t="s">
        <v>39</v>
      </c>
      <c r="B111" s="18" t="s">
        <v>170</v>
      </c>
      <c r="C111" s="18" t="s">
        <v>171</v>
      </c>
      <c r="D111" s="17" t="s">
        <v>41</v>
      </c>
      <c r="E111" s="19" t="s">
        <v>172</v>
      </c>
      <c r="F111" s="20" t="s">
        <v>43</v>
      </c>
      <c r="G111" s="21">
        <v>244.053</v>
      </c>
      <c r="H111" s="22">
        <v>0</v>
      </c>
      <c r="I111" s="22">
        <f>ROUND(ROUND(H111,2)*ROUND(G111,3),2)</f>
        <v>0</v>
      </c>
      <c r="O111">
        <f>(I111*21)/100</f>
        <v>0</v>
      </c>
      <c r="P111" t="s">
        <v>10</v>
      </c>
    </row>
    <row r="112" spans="1:16" x14ac:dyDescent="0.2">
      <c r="A112" s="23" t="s">
        <v>44</v>
      </c>
      <c r="E112" s="24" t="s">
        <v>41</v>
      </c>
    </row>
    <row r="113" spans="1:18" x14ac:dyDescent="0.2">
      <c r="A113" s="25" t="s">
        <v>45</v>
      </c>
      <c r="E113" s="26" t="s">
        <v>162</v>
      </c>
    </row>
    <row r="114" spans="1:18" ht="267.75" x14ac:dyDescent="0.2">
      <c r="A114" t="s">
        <v>47</v>
      </c>
      <c r="E114" s="24" t="s">
        <v>173</v>
      </c>
    </row>
    <row r="115" spans="1:18" ht="12.75" customHeight="1" x14ac:dyDescent="0.2">
      <c r="A115" s="3" t="s">
        <v>37</v>
      </c>
      <c r="B115" s="3"/>
      <c r="C115" s="27" t="s">
        <v>174</v>
      </c>
      <c r="D115" s="3"/>
      <c r="E115" s="15" t="s">
        <v>175</v>
      </c>
      <c r="F115" s="3"/>
      <c r="G115" s="3"/>
      <c r="H115" s="3"/>
      <c r="I115" s="28">
        <f>0+Q115</f>
        <v>0</v>
      </c>
      <c r="O115">
        <f>0+R115</f>
        <v>0</v>
      </c>
      <c r="Q115">
        <f>0+I116</f>
        <v>0</v>
      </c>
      <c r="R115">
        <f>0+O116</f>
        <v>0</v>
      </c>
    </row>
    <row r="116" spans="1:18" x14ac:dyDescent="0.2">
      <c r="A116" s="17" t="s">
        <v>39</v>
      </c>
      <c r="B116" s="18" t="s">
        <v>176</v>
      </c>
      <c r="C116" s="18" t="s">
        <v>177</v>
      </c>
      <c r="D116" s="17" t="s">
        <v>41</v>
      </c>
      <c r="E116" s="19" t="s">
        <v>178</v>
      </c>
      <c r="F116" s="20" t="s">
        <v>51</v>
      </c>
      <c r="G116" s="21">
        <v>60</v>
      </c>
      <c r="H116" s="22">
        <v>0</v>
      </c>
      <c r="I116" s="22">
        <f>ROUND(ROUND(H116,2)*ROUND(G116,3),2)</f>
        <v>0</v>
      </c>
      <c r="O116">
        <f>(I116*21)/100</f>
        <v>0</v>
      </c>
      <c r="P116" t="s">
        <v>10</v>
      </c>
    </row>
    <row r="117" spans="1:18" x14ac:dyDescent="0.2">
      <c r="A117" s="23" t="s">
        <v>44</v>
      </c>
      <c r="E117" s="24" t="s">
        <v>179</v>
      </c>
    </row>
    <row r="118" spans="1:18" x14ac:dyDescent="0.2">
      <c r="A118" s="25" t="s">
        <v>45</v>
      </c>
      <c r="E118" s="26" t="s">
        <v>41</v>
      </c>
    </row>
    <row r="119" spans="1:18" ht="114.75" x14ac:dyDescent="0.2">
      <c r="A119" t="s">
        <v>47</v>
      </c>
      <c r="E119" s="24" t="s">
        <v>180</v>
      </c>
    </row>
    <row r="120" spans="1:18" ht="12.75" customHeight="1" x14ac:dyDescent="0.2">
      <c r="A120" s="3" t="s">
        <v>37</v>
      </c>
      <c r="B120" s="3"/>
      <c r="C120" s="27" t="s">
        <v>78</v>
      </c>
      <c r="D120" s="3"/>
      <c r="E120" s="15" t="s">
        <v>181</v>
      </c>
      <c r="F120" s="3"/>
      <c r="G120" s="3"/>
      <c r="H120" s="3"/>
      <c r="I120" s="28">
        <f>0+Q120</f>
        <v>0</v>
      </c>
      <c r="O120">
        <f>0+R120</f>
        <v>0</v>
      </c>
      <c r="Q120">
        <f>0+I121</f>
        <v>0</v>
      </c>
      <c r="R120">
        <f>0+O121</f>
        <v>0</v>
      </c>
    </row>
    <row r="121" spans="1:18" x14ac:dyDescent="0.2">
      <c r="A121" s="17" t="s">
        <v>39</v>
      </c>
      <c r="B121" s="36" t="s">
        <v>182</v>
      </c>
      <c r="C121" s="36" t="s">
        <v>183</v>
      </c>
      <c r="D121" s="37" t="s">
        <v>41</v>
      </c>
      <c r="E121" s="38" t="s">
        <v>184</v>
      </c>
      <c r="F121" s="39" t="s">
        <v>51</v>
      </c>
      <c r="G121" s="40">
        <v>245.99</v>
      </c>
      <c r="H121" s="41">
        <v>0</v>
      </c>
      <c r="I121" s="41">
        <f>ROUND(ROUND(H121,2)*ROUND(G121,3),2)</f>
        <v>0</v>
      </c>
      <c r="K121" s="30" t="s">
        <v>237</v>
      </c>
      <c r="L121" s="30"/>
      <c r="O121">
        <f>(I121*0)/100</f>
        <v>0</v>
      </c>
      <c r="P121" t="s">
        <v>30</v>
      </c>
    </row>
    <row r="122" spans="1:18" x14ac:dyDescent="0.2">
      <c r="A122" s="23" t="s">
        <v>44</v>
      </c>
      <c r="B122" s="32"/>
      <c r="C122" s="32"/>
      <c r="D122" s="32"/>
      <c r="E122" s="33" t="s">
        <v>41</v>
      </c>
      <c r="F122" s="32"/>
      <c r="G122" s="32"/>
      <c r="H122" s="32"/>
      <c r="I122" s="32"/>
    </row>
    <row r="123" spans="1:18" x14ac:dyDescent="0.2">
      <c r="A123" s="25" t="s">
        <v>45</v>
      </c>
      <c r="B123" s="32"/>
      <c r="C123" s="32"/>
      <c r="D123" s="32"/>
      <c r="E123" s="34" t="s">
        <v>185</v>
      </c>
      <c r="F123" s="32"/>
      <c r="G123" s="32"/>
      <c r="H123" s="32"/>
      <c r="I123" s="32"/>
    </row>
    <row r="124" spans="1:18" ht="242.25" x14ac:dyDescent="0.2">
      <c r="A124" t="s">
        <v>47</v>
      </c>
      <c r="B124" s="32"/>
      <c r="C124" s="32"/>
      <c r="D124" s="32"/>
      <c r="E124" s="33" t="s">
        <v>186</v>
      </c>
      <c r="F124" s="32"/>
      <c r="G124" s="32"/>
      <c r="H124" s="32"/>
      <c r="I124" s="32"/>
    </row>
    <row r="125" spans="1:18" ht="12.75" customHeight="1" x14ac:dyDescent="0.2">
      <c r="A125" s="3" t="s">
        <v>37</v>
      </c>
      <c r="B125" s="3"/>
      <c r="C125" s="27" t="s">
        <v>187</v>
      </c>
      <c r="D125" s="3"/>
      <c r="E125" s="15" t="s">
        <v>188</v>
      </c>
      <c r="F125" s="3"/>
      <c r="G125" s="3"/>
      <c r="H125" s="3"/>
      <c r="I125" s="28">
        <f>0+Q125</f>
        <v>0</v>
      </c>
      <c r="O125">
        <f>0+R125</f>
        <v>0</v>
      </c>
      <c r="Q125">
        <f>0+I126+I130+I134+I138</f>
        <v>0</v>
      </c>
      <c r="R125">
        <f>0+O126+O130+O134+O138</f>
        <v>0</v>
      </c>
    </row>
    <row r="126" spans="1:18" x14ac:dyDescent="0.2">
      <c r="A126" s="17" t="s">
        <v>39</v>
      </c>
      <c r="B126" s="18" t="s">
        <v>189</v>
      </c>
      <c r="C126" s="18" t="s">
        <v>190</v>
      </c>
      <c r="D126" s="17" t="s">
        <v>41</v>
      </c>
      <c r="E126" s="19" t="s">
        <v>191</v>
      </c>
      <c r="F126" s="20" t="s">
        <v>192</v>
      </c>
      <c r="G126" s="35">
        <v>12</v>
      </c>
      <c r="H126" s="22">
        <v>0</v>
      </c>
      <c r="I126" s="22">
        <f>ROUND(ROUND(H126,2)*ROUND(G126,3),2)</f>
        <v>0</v>
      </c>
      <c r="O126">
        <f>(I126*21)/100</f>
        <v>0</v>
      </c>
      <c r="P126" t="s">
        <v>10</v>
      </c>
    </row>
    <row r="127" spans="1:18" x14ac:dyDescent="0.2">
      <c r="A127" s="23" t="s">
        <v>44</v>
      </c>
      <c r="E127" s="24" t="s">
        <v>41</v>
      </c>
    </row>
    <row r="128" spans="1:18" x14ac:dyDescent="0.2">
      <c r="A128" s="25" t="s">
        <v>45</v>
      </c>
      <c r="E128" s="26" t="s">
        <v>193</v>
      </c>
    </row>
    <row r="129" spans="1:18" ht="408" x14ac:dyDescent="0.2">
      <c r="A129" t="s">
        <v>47</v>
      </c>
      <c r="E129" s="24" t="s">
        <v>194</v>
      </c>
    </row>
    <row r="130" spans="1:18" x14ac:dyDescent="0.2">
      <c r="A130" s="17" t="s">
        <v>39</v>
      </c>
      <c r="B130" s="18" t="s">
        <v>195</v>
      </c>
      <c r="C130" s="18" t="s">
        <v>196</v>
      </c>
      <c r="D130" s="17" t="s">
        <v>41</v>
      </c>
      <c r="E130" s="19" t="s">
        <v>197</v>
      </c>
      <c r="F130" s="20" t="s">
        <v>192</v>
      </c>
      <c r="G130" s="35">
        <v>57</v>
      </c>
      <c r="H130" s="22">
        <v>0</v>
      </c>
      <c r="I130" s="22">
        <f>ROUND(ROUND(H130,2)*ROUND(G130,3),2)</f>
        <v>0</v>
      </c>
      <c r="O130">
        <f>(I130*21)/100</f>
        <v>0</v>
      </c>
      <c r="P130" t="s">
        <v>10</v>
      </c>
    </row>
    <row r="131" spans="1:18" x14ac:dyDescent="0.2">
      <c r="A131" s="23" t="s">
        <v>44</v>
      </c>
      <c r="E131" s="24" t="s">
        <v>41</v>
      </c>
    </row>
    <row r="132" spans="1:18" x14ac:dyDescent="0.2">
      <c r="A132" s="25" t="s">
        <v>45</v>
      </c>
      <c r="E132" s="26" t="s">
        <v>193</v>
      </c>
    </row>
    <row r="133" spans="1:18" ht="89.25" x14ac:dyDescent="0.2">
      <c r="A133" t="s">
        <v>47</v>
      </c>
      <c r="E133" s="24" t="s">
        <v>198</v>
      </c>
    </row>
    <row r="134" spans="1:18" x14ac:dyDescent="0.2">
      <c r="A134" s="17" t="s">
        <v>39</v>
      </c>
      <c r="B134" s="18" t="s">
        <v>104</v>
      </c>
      <c r="C134" s="18" t="s">
        <v>199</v>
      </c>
      <c r="D134" s="17" t="s">
        <v>41</v>
      </c>
      <c r="E134" s="19" t="s">
        <v>200</v>
      </c>
      <c r="F134" s="20" t="s">
        <v>192</v>
      </c>
      <c r="G134" s="35">
        <v>30</v>
      </c>
      <c r="H134" s="22">
        <v>0</v>
      </c>
      <c r="I134" s="22">
        <f>ROUND(ROUND(H134,2)*ROUND(G134,3),2)</f>
        <v>0</v>
      </c>
      <c r="O134">
        <f>(I134*21)/100</f>
        <v>0</v>
      </c>
      <c r="P134" t="s">
        <v>10</v>
      </c>
    </row>
    <row r="135" spans="1:18" x14ac:dyDescent="0.2">
      <c r="A135" s="23" t="s">
        <v>44</v>
      </c>
      <c r="E135" s="24" t="s">
        <v>41</v>
      </c>
    </row>
    <row r="136" spans="1:18" x14ac:dyDescent="0.2">
      <c r="A136" s="25" t="s">
        <v>45</v>
      </c>
      <c r="E136" s="26" t="s">
        <v>193</v>
      </c>
    </row>
    <row r="137" spans="1:18" ht="89.25" x14ac:dyDescent="0.2">
      <c r="A137" t="s">
        <v>47</v>
      </c>
      <c r="E137" s="24" t="s">
        <v>198</v>
      </c>
    </row>
    <row r="138" spans="1:18" x14ac:dyDescent="0.2">
      <c r="A138" s="17" t="s">
        <v>39</v>
      </c>
      <c r="B138" s="18" t="s">
        <v>201</v>
      </c>
      <c r="C138" s="18" t="s">
        <v>202</v>
      </c>
      <c r="D138" s="17" t="s">
        <v>41</v>
      </c>
      <c r="E138" s="19" t="s">
        <v>203</v>
      </c>
      <c r="F138" s="20" t="s">
        <v>192</v>
      </c>
      <c r="G138" s="21">
        <v>6</v>
      </c>
      <c r="H138" s="22">
        <v>0</v>
      </c>
      <c r="I138" s="22">
        <f>ROUND(ROUND(H138,2)*ROUND(G138,3),2)</f>
        <v>0</v>
      </c>
      <c r="O138">
        <f>(I138*21)/100</f>
        <v>0</v>
      </c>
      <c r="P138" t="s">
        <v>10</v>
      </c>
    </row>
    <row r="139" spans="1:18" x14ac:dyDescent="0.2">
      <c r="A139" s="23" t="s">
        <v>44</v>
      </c>
      <c r="E139" s="24" t="s">
        <v>41</v>
      </c>
    </row>
    <row r="140" spans="1:18" x14ac:dyDescent="0.2">
      <c r="A140" s="25" t="s">
        <v>45</v>
      </c>
      <c r="E140" s="26" t="s">
        <v>204</v>
      </c>
    </row>
    <row r="141" spans="1:18" ht="153" x14ac:dyDescent="0.2">
      <c r="A141" t="s">
        <v>47</v>
      </c>
      <c r="E141" s="24" t="s">
        <v>205</v>
      </c>
    </row>
    <row r="142" spans="1:18" ht="12.75" customHeight="1" x14ac:dyDescent="0.2">
      <c r="A142" s="3" t="s">
        <v>37</v>
      </c>
      <c r="B142" s="3"/>
      <c r="C142" s="27" t="s">
        <v>206</v>
      </c>
      <c r="D142" s="3"/>
      <c r="E142" s="15" t="s">
        <v>207</v>
      </c>
      <c r="F142" s="3"/>
      <c r="G142" s="3"/>
      <c r="H142" s="3"/>
      <c r="I142" s="28">
        <f>0+Q142</f>
        <v>0</v>
      </c>
      <c r="O142">
        <f>0+R142</f>
        <v>0</v>
      </c>
      <c r="Q142">
        <f>0+I143+I147+I151+I155</f>
        <v>0</v>
      </c>
      <c r="R142">
        <f>0+O143+O147+O151+O155</f>
        <v>0</v>
      </c>
    </row>
    <row r="143" spans="1:18" ht="25.5" x14ac:dyDescent="0.2">
      <c r="A143" s="17" t="s">
        <v>39</v>
      </c>
      <c r="B143" s="18" t="s">
        <v>208</v>
      </c>
      <c r="C143" s="18" t="s">
        <v>209</v>
      </c>
      <c r="D143" s="17" t="s">
        <v>210</v>
      </c>
      <c r="E143" s="19" t="s">
        <v>211</v>
      </c>
      <c r="F143" s="20" t="s">
        <v>212</v>
      </c>
      <c r="G143" s="21">
        <v>30038.04</v>
      </c>
      <c r="H143" s="22">
        <v>0</v>
      </c>
      <c r="I143" s="22">
        <f>ROUND(ROUND(H143,2)*ROUND(G143,3),2)</f>
        <v>0</v>
      </c>
      <c r="O143">
        <f>(I143*21)/100</f>
        <v>0</v>
      </c>
      <c r="P143" t="s">
        <v>10</v>
      </c>
    </row>
    <row r="144" spans="1:18" ht="25.5" x14ac:dyDescent="0.2">
      <c r="A144" s="23" t="s">
        <v>44</v>
      </c>
      <c r="E144" s="24" t="s">
        <v>213</v>
      </c>
    </row>
    <row r="145" spans="1:16" x14ac:dyDescent="0.2">
      <c r="A145" s="25" t="s">
        <v>45</v>
      </c>
      <c r="E145" s="26" t="s">
        <v>214</v>
      </c>
    </row>
    <row r="146" spans="1:16" ht="153" x14ac:dyDescent="0.2">
      <c r="A146" t="s">
        <v>47</v>
      </c>
      <c r="E146" s="24" t="s">
        <v>215</v>
      </c>
    </row>
    <row r="147" spans="1:16" ht="38.25" x14ac:dyDescent="0.2">
      <c r="A147" s="17" t="s">
        <v>39</v>
      </c>
      <c r="B147" s="18" t="s">
        <v>216</v>
      </c>
      <c r="C147" s="18" t="s">
        <v>217</v>
      </c>
      <c r="D147" s="17" t="s">
        <v>210</v>
      </c>
      <c r="E147" s="19" t="s">
        <v>218</v>
      </c>
      <c r="F147" s="20" t="s">
        <v>212</v>
      </c>
      <c r="G147" s="21">
        <v>1797.4</v>
      </c>
      <c r="H147" s="22">
        <v>0</v>
      </c>
      <c r="I147" s="22">
        <f>ROUND(ROUND(H147,2)*ROUND(G147,3),2)</f>
        <v>0</v>
      </c>
      <c r="O147">
        <f>(I147*21)/100</f>
        <v>0</v>
      </c>
      <c r="P147" t="s">
        <v>10</v>
      </c>
    </row>
    <row r="148" spans="1:16" ht="25.5" x14ac:dyDescent="0.2">
      <c r="A148" s="23" t="s">
        <v>44</v>
      </c>
      <c r="E148" s="24" t="s">
        <v>219</v>
      </c>
    </row>
    <row r="149" spans="1:16" x14ac:dyDescent="0.2">
      <c r="A149" s="25" t="s">
        <v>45</v>
      </c>
      <c r="E149" s="26" t="s">
        <v>220</v>
      </c>
    </row>
    <row r="150" spans="1:16" x14ac:dyDescent="0.2">
      <c r="A150" t="s">
        <v>47</v>
      </c>
      <c r="E150" s="24" t="s">
        <v>41</v>
      </c>
    </row>
    <row r="151" spans="1:16" ht="38.25" x14ac:dyDescent="0.2">
      <c r="A151" s="17" t="s">
        <v>39</v>
      </c>
      <c r="B151" s="18" t="s">
        <v>221</v>
      </c>
      <c r="C151" s="18" t="s">
        <v>222</v>
      </c>
      <c r="D151" s="17" t="s">
        <v>210</v>
      </c>
      <c r="E151" s="19" t="s">
        <v>223</v>
      </c>
      <c r="F151" s="20" t="s">
        <v>212</v>
      </c>
      <c r="G151" s="21">
        <v>3170.6819999999998</v>
      </c>
      <c r="H151" s="22">
        <v>0</v>
      </c>
      <c r="I151" s="22">
        <f>ROUND(ROUND(H151,2)*ROUND(G151,3),2)</f>
        <v>0</v>
      </c>
      <c r="O151">
        <f>(I151*21)/100</f>
        <v>0</v>
      </c>
      <c r="P151" t="s">
        <v>10</v>
      </c>
    </row>
    <row r="152" spans="1:16" ht="51" x14ac:dyDescent="0.2">
      <c r="A152" s="23" t="s">
        <v>44</v>
      </c>
      <c r="E152" s="24" t="s">
        <v>224</v>
      </c>
    </row>
    <row r="153" spans="1:16" x14ac:dyDescent="0.2">
      <c r="A153" s="25" t="s">
        <v>45</v>
      </c>
      <c r="E153" s="26" t="s">
        <v>225</v>
      </c>
    </row>
    <row r="154" spans="1:16" ht="153" x14ac:dyDescent="0.2">
      <c r="A154" t="s">
        <v>47</v>
      </c>
      <c r="E154" s="24" t="s">
        <v>226</v>
      </c>
    </row>
    <row r="155" spans="1:16" ht="38.25" x14ac:dyDescent="0.2">
      <c r="A155" s="17" t="s">
        <v>39</v>
      </c>
      <c r="B155" s="18" t="s">
        <v>227</v>
      </c>
      <c r="C155" s="18" t="s">
        <v>228</v>
      </c>
      <c r="D155" s="17" t="s">
        <v>210</v>
      </c>
      <c r="E155" s="19" t="s">
        <v>229</v>
      </c>
      <c r="F155" s="20" t="s">
        <v>212</v>
      </c>
      <c r="G155" s="21">
        <v>166.87799999999999</v>
      </c>
      <c r="H155" s="22">
        <v>0</v>
      </c>
      <c r="I155" s="22">
        <f>ROUND(ROUND(H155,2)*ROUND(G155,3),2)</f>
        <v>0</v>
      </c>
      <c r="O155">
        <f>(I155*21)/100</f>
        <v>0</v>
      </c>
      <c r="P155" t="s">
        <v>10</v>
      </c>
    </row>
    <row r="156" spans="1:16" ht="63.75" x14ac:dyDescent="0.2">
      <c r="A156" s="23" t="s">
        <v>44</v>
      </c>
      <c r="E156" s="24" t="s">
        <v>230</v>
      </c>
    </row>
    <row r="157" spans="1:16" x14ac:dyDescent="0.2">
      <c r="A157" s="25" t="s">
        <v>45</v>
      </c>
      <c r="E157" s="26" t="s">
        <v>231</v>
      </c>
    </row>
    <row r="158" spans="1:16" ht="153" x14ac:dyDescent="0.2">
      <c r="A158" t="s">
        <v>47</v>
      </c>
      <c r="E158" s="24" t="s">
        <v>226</v>
      </c>
    </row>
    <row r="159" spans="1:16" ht="12.75" customHeight="1" x14ac:dyDescent="0.2">
      <c r="B159" s="44">
        <v>36</v>
      </c>
      <c r="C159" s="44" t="s">
        <v>232</v>
      </c>
      <c r="D159" s="44"/>
      <c r="E159" s="42" t="s">
        <v>233</v>
      </c>
      <c r="F159" s="45" t="s">
        <v>43</v>
      </c>
      <c r="G159" s="46">
        <v>153.08000000000001</v>
      </c>
      <c r="H159" s="44"/>
      <c r="I159" s="44"/>
      <c r="J159" s="30" t="s">
        <v>238</v>
      </c>
    </row>
    <row r="160" spans="1:16" ht="12.75" customHeight="1" x14ac:dyDescent="0.2">
      <c r="B160" s="47"/>
      <c r="C160" s="47"/>
      <c r="D160" s="47"/>
      <c r="E160" s="48" t="s">
        <v>234</v>
      </c>
      <c r="F160" s="47"/>
      <c r="G160" s="47"/>
      <c r="H160" s="47"/>
      <c r="I160" s="47"/>
    </row>
    <row r="161" spans="2:9" ht="25.5" x14ac:dyDescent="0.2">
      <c r="B161" s="47"/>
      <c r="C161" s="47"/>
      <c r="D161" s="47"/>
      <c r="E161" s="43" t="s">
        <v>235</v>
      </c>
      <c r="F161" s="47"/>
      <c r="G161" s="47"/>
      <c r="H161" s="47"/>
      <c r="I161" s="47"/>
    </row>
    <row r="162" spans="2:9" ht="12.75" customHeight="1" x14ac:dyDescent="0.2">
      <c r="B162" s="47"/>
      <c r="C162" s="47"/>
      <c r="D162" s="47"/>
      <c r="E162" s="42" t="s">
        <v>98</v>
      </c>
      <c r="F162" s="47"/>
      <c r="G162" s="47"/>
      <c r="H162" s="47"/>
      <c r="I162" s="47"/>
    </row>
  </sheetData>
  <mergeCells count="11">
    <mergeCell ref="A6:A7"/>
    <mergeCell ref="B6:B7"/>
    <mergeCell ref="C6:C7"/>
    <mergeCell ref="D6:D7"/>
    <mergeCell ref="E6:E7"/>
    <mergeCell ref="F6:F7"/>
    <mergeCell ref="G6:G7"/>
    <mergeCell ref="H6:I6"/>
    <mergeCell ref="C3:D3"/>
    <mergeCell ref="C4:D4"/>
    <mergeCell ref="C5:D5"/>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D.2.1.2_SO 04-16-01</vt:lpstr>
    </vt:vector>
  </TitlesOfParts>
  <Company>SUDOP BRNO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Hanáková Hana Ing.</dc:creator>
  <cp:lastModifiedBy>Horák Kazimír, Ing.</cp:lastModifiedBy>
  <dcterms:created xsi:type="dcterms:W3CDTF">2023-04-04T06:56:54Z</dcterms:created>
  <dcterms:modified xsi:type="dcterms:W3CDTF">2023-06-06T07:32:31Z</dcterms:modified>
</cp:coreProperties>
</file>